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57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PRIHODA'!$4:$4</definedName>
    <definedName name="_xlnm.Print_Titles" localSheetId="2">'PLAN RASHODA I IZDATAKA'!$4:$5</definedName>
    <definedName name="_xlnm.Print_Area" localSheetId="1">'PLAN PRIHODA'!$A$1:$H$66</definedName>
  </definedNames>
  <calcPr fullCalcOnLoad="1"/>
</workbook>
</file>

<file path=xl/sharedStrings.xml><?xml version="1.0" encoding="utf-8"?>
<sst xmlns="http://schemas.openxmlformats.org/spreadsheetml/2006/main" count="360" uniqueCount="150">
  <si>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</si>
  <si>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</si>
  <si>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</si>
  <si>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</si>
  <si>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</si>
  <si>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</si>
  <si>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</si>
  <si>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</si>
  <si>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</si>
  <si>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</si>
  <si>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</si>
  <si>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</si>
  <si>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</si>
  <si>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</si>
  <si>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</si>
  <si>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</si>
  <si>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</si>
  <si>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</si>
  <si>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</si>
  <si>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</si>
  <si>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</si>
  <si>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</si>
  <si>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</si>
  <si>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</si>
  <si>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</si>
  <si>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</si>
  <si>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</si>
  <si>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</si>
  <si>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Ukupno prihodi i primici za 2019.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</si>
  <si>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</si>
  <si>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</si>
  <si>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</si>
  <si>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</si>
  <si>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</si>
  <si>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REDOVNA DJELATNOST - MINIMALNI STANDARDI</t>
  </si>
  <si>
    <t>A220101</t>
  </si>
  <si>
    <t>MATERIJALNI RASHODI PO KRITERIJIMA</t>
  </si>
  <si>
    <t>Ostali nespomenuti rashodi posl.</t>
  </si>
  <si>
    <t>A220102</t>
  </si>
  <si>
    <t>MATER. RASHODI PO STVARNOM TROŠKU</t>
  </si>
  <si>
    <t>Ostali rashodi</t>
  </si>
  <si>
    <t>Kazne, penali i naknade štete</t>
  </si>
  <si>
    <t>Rashodi za nabavku nefinan.imovine</t>
  </si>
  <si>
    <t>Postrijenja i oprema</t>
  </si>
  <si>
    <t>A220103</t>
  </si>
  <si>
    <t>MATERIJALNI RASHODI - DRUGI IZVORI</t>
  </si>
  <si>
    <t>Naknade troš.osobama izvan rad.odnosa</t>
  </si>
  <si>
    <t xml:space="preserve">Naknade troškova osobama izvan rad.odnosa </t>
  </si>
  <si>
    <t>A230168</t>
  </si>
  <si>
    <t>Uredska oprema i namještaj</t>
  </si>
  <si>
    <t>A230184</t>
  </si>
  <si>
    <t>ZAVIČAJNA NASTAVA</t>
  </si>
  <si>
    <t>92 Rezultat poslovanja</t>
  </si>
  <si>
    <t>Oznaka rač.iz                                      računskog plana</t>
  </si>
  <si>
    <t>Ukupno prihodi i primici za 2021.</t>
  </si>
  <si>
    <t xml:space="preserve">                  </t>
  </si>
  <si>
    <t>REPUBLIKA HRVATSKA</t>
  </si>
  <si>
    <t>ŽUPANIJA ISTARSKA</t>
  </si>
  <si>
    <t>INDUSTRIJSKO - OBRTNIČKA ŠKOLA PULA</t>
  </si>
  <si>
    <t>Rizzijeva 40, 52100 Pula</t>
  </si>
  <si>
    <t>OIB: 21765234516; MB:0129364</t>
  </si>
  <si>
    <t>Tel: 052/216-121; Faks: 052/216-124</t>
  </si>
  <si>
    <t>E-mail:ios.pula@skole.hr</t>
  </si>
  <si>
    <r>
      <t xml:space="preserve">Opći prihodi i primici
</t>
    </r>
    <r>
      <rPr>
        <b/>
        <sz val="10"/>
        <color indexed="8"/>
        <rFont val="Arial Narrow"/>
        <family val="2"/>
      </rPr>
      <t>- 1 -</t>
    </r>
  </si>
  <si>
    <r>
      <t xml:space="preserve">Vlastiti prihodi
</t>
    </r>
    <r>
      <rPr>
        <b/>
        <sz val="10"/>
        <color indexed="8"/>
        <rFont val="Arial Narrow"/>
        <family val="2"/>
      </rPr>
      <t>- 3 -</t>
    </r>
  </si>
  <si>
    <r>
      <t xml:space="preserve">Prihodi za posebne namjene
</t>
    </r>
    <r>
      <rPr>
        <b/>
        <sz val="10"/>
        <color indexed="8"/>
        <rFont val="Arial Narrow"/>
        <family val="2"/>
      </rPr>
      <t>- 4 -</t>
    </r>
  </si>
  <si>
    <r>
      <t xml:space="preserve">Pomoći
</t>
    </r>
    <r>
      <rPr>
        <b/>
        <sz val="10"/>
        <color indexed="8"/>
        <rFont val="Arial Narrow"/>
        <family val="2"/>
      </rPr>
      <t>- 5 -</t>
    </r>
  </si>
  <si>
    <r>
      <t xml:space="preserve">Donacije
</t>
    </r>
    <r>
      <rPr>
        <b/>
        <sz val="10"/>
        <color indexed="8"/>
        <rFont val="Arial Narrow"/>
        <family val="2"/>
      </rPr>
      <t>- 6 -</t>
    </r>
  </si>
  <si>
    <t>Prihodi od nefinancijske imovine i nadoknade šteta s osnova osiguranja
- 7 -</t>
  </si>
  <si>
    <r>
      <t xml:space="preserve">Namjenski primici od zaduživanja
</t>
    </r>
    <r>
      <rPr>
        <b/>
        <sz val="10"/>
        <color indexed="8"/>
        <rFont val="Arial Narrow"/>
        <family val="2"/>
      </rPr>
      <t>- 8 -</t>
    </r>
  </si>
  <si>
    <t>Predsjednik Školskog odbora:</t>
  </si>
  <si>
    <t>Decentralizirana sredstva za SŠ</t>
  </si>
  <si>
    <t>Vlastiti prihodi SŠ</t>
  </si>
  <si>
    <t>Prihodi za posebne namjene za SŠ</t>
  </si>
  <si>
    <t>091</t>
  </si>
  <si>
    <t>A220104</t>
  </si>
  <si>
    <t>PLAĆE I DR.RASHODI ZA ZAPOSLENE SŠ</t>
  </si>
  <si>
    <t>MZO za proračunske korisnike</t>
  </si>
  <si>
    <t>A230162</t>
  </si>
  <si>
    <t>NAKNADA ZA ŽSV</t>
  </si>
  <si>
    <t>AZZO za proračunske korisnike</t>
  </si>
  <si>
    <t>Nenamjenski prihodi i primici</t>
  </si>
  <si>
    <t>17249 INDUSTRIJSKO-OBRTNIČKA ŠKOLA PULA</t>
  </si>
  <si>
    <t>Prihodi od nef.i nadoknade šteta s osnova osig.
- 7 -</t>
  </si>
  <si>
    <t>Opći prihodi i primici
- 1 -</t>
  </si>
  <si>
    <t>Vlastiti prihodi
- 3 -</t>
  </si>
  <si>
    <t>Prihodi za posebne namjene
- 4 -</t>
  </si>
  <si>
    <t>Pomoći
- 5 -</t>
  </si>
  <si>
    <t>Donacije
- 6 -</t>
  </si>
  <si>
    <t>Namjenski primici od zaduživanja
- 8 -</t>
  </si>
  <si>
    <t>2022.</t>
  </si>
  <si>
    <r>
      <t>63</t>
    </r>
    <r>
      <rPr>
        <sz val="10"/>
        <rFont val="Arial Narrow"/>
        <family val="2"/>
      </rPr>
      <t xml:space="preserve">  Pomoći iz inozemstva i od subjekata unutar općeg proračuna</t>
    </r>
  </si>
  <si>
    <r>
      <t>632</t>
    </r>
    <r>
      <rPr>
        <sz val="10"/>
        <rFont val="Arial Narrow"/>
        <family val="2"/>
      </rPr>
      <t xml:space="preserve">  Pomoći od međunarodnih org.
te institucija i tijela EU</t>
    </r>
  </si>
  <si>
    <r>
      <t>634</t>
    </r>
    <r>
      <rPr>
        <sz val="10"/>
        <rFont val="Arial Narrow"/>
        <family val="2"/>
      </rPr>
      <t xml:space="preserve">  Pomoći od izvanproračunskih korisnika</t>
    </r>
  </si>
  <si>
    <r>
      <t>636</t>
    </r>
    <r>
      <rPr>
        <sz val="10"/>
        <rFont val="Arial Narrow"/>
        <family val="2"/>
      </rPr>
      <t xml:space="preserve">  Pomoći proračunskim korisnicima iz proračuna koji im nije nadležan</t>
    </r>
  </si>
  <si>
    <r>
      <t>65</t>
    </r>
    <r>
      <rPr>
        <sz val="10"/>
        <rFont val="Arial Narrow"/>
        <family val="2"/>
      </rPr>
      <t xml:space="preserve">  Prihodi od upravnih i admin.pristojbi, pristojbi po posebnim propisima i naknada</t>
    </r>
  </si>
  <si>
    <r>
      <t>652</t>
    </r>
    <r>
      <rPr>
        <sz val="10"/>
        <rFont val="Arial Narrow"/>
        <family val="2"/>
      </rPr>
      <t xml:space="preserve">   Prihodi po posebnim propisima</t>
    </r>
  </si>
  <si>
    <r>
      <t>66</t>
    </r>
    <r>
      <rPr>
        <sz val="10"/>
        <rFont val="Arial Narrow"/>
        <family val="2"/>
      </rPr>
      <t xml:space="preserve">  Prihodi od prodaje proizvoda i
roba te pruženih usluga i prihodi od donacija</t>
    </r>
  </si>
  <si>
    <r>
      <t>661</t>
    </r>
    <r>
      <rPr>
        <sz val="10"/>
        <rFont val="Arial Narrow"/>
        <family val="2"/>
      </rPr>
      <t xml:space="preserve">  Prihodi od prodaje proizvoda i
roba te pruženih usluga</t>
    </r>
  </si>
  <si>
    <r>
      <t>663</t>
    </r>
    <r>
      <rPr>
        <sz val="10"/>
        <rFont val="Arial Narrow"/>
        <family val="2"/>
      </rPr>
      <t xml:space="preserve"> Donacije od pravnih i fizičkih osoba izvan općeg proračuna</t>
    </r>
  </si>
  <si>
    <r>
      <t>663</t>
    </r>
    <r>
      <rPr>
        <sz val="10"/>
        <rFont val="Arial Narrow"/>
        <family val="2"/>
      </rPr>
      <t xml:space="preserve">  Donacije od pravnih i fizičkih
osoba izvan opće države</t>
    </r>
  </si>
  <si>
    <r>
      <t xml:space="preserve">67  </t>
    </r>
    <r>
      <rPr>
        <sz val="10"/>
        <rFont val="Arial Narrow"/>
        <family val="2"/>
      </rPr>
      <t>Prihodi iz nadležnog proračuna i od HZZO temeljem ugovornih obveza</t>
    </r>
  </si>
  <si>
    <r>
      <t>671</t>
    </r>
    <r>
      <rPr>
        <sz val="10"/>
        <rFont val="Arial Narrow"/>
        <family val="2"/>
      </rPr>
      <t xml:space="preserve">  Prihodi iz nadležnog proračuna za financiranje redovne djel.prorač.korisnika</t>
    </r>
  </si>
  <si>
    <r>
      <t>72</t>
    </r>
    <r>
      <rPr>
        <sz val="10"/>
        <rFont val="Arial Narrow"/>
        <family val="2"/>
      </rPr>
      <t xml:space="preserve">  Prihodi od prodaje proizvedene dugotrajne imovine</t>
    </r>
  </si>
  <si>
    <r>
      <t>922</t>
    </r>
    <r>
      <rPr>
        <sz val="10"/>
        <rFont val="Arial Narrow"/>
        <family val="2"/>
      </rPr>
      <t xml:space="preserve"> Višak/manjak prihoda</t>
    </r>
  </si>
  <si>
    <r>
      <t xml:space="preserve">67 </t>
    </r>
    <r>
      <rPr>
        <sz val="11"/>
        <rFont val="Arial Narrow"/>
        <family val="2"/>
      </rPr>
      <t xml:space="preserve">  Prihodi iz nadležnog proračuna i od HZZO temeljem ugovornih obveza</t>
    </r>
  </si>
  <si>
    <r>
      <t>671</t>
    </r>
    <r>
      <rPr>
        <sz val="10"/>
        <rFont val="Arial Narrow"/>
        <family val="2"/>
      </rPr>
      <t xml:space="preserve">  Prihodi iz proračuna za financiranje redovne djelatnosti proračunskih korisnika</t>
    </r>
  </si>
  <si>
    <r>
      <t>721</t>
    </r>
    <r>
      <rPr>
        <sz val="10"/>
        <rFont val="Arial Narrow"/>
        <family val="2"/>
      </rPr>
      <t xml:space="preserve">  Prihodi od prodaje građevinskih
objekata</t>
    </r>
  </si>
  <si>
    <t>PROGRAMI OBRAZOVANJA IZNAD STANDARDA</t>
  </si>
  <si>
    <t>EU PROJEKTI KOD PRORAČUNSKIH KORISNIKA</t>
  </si>
  <si>
    <t>2023.</t>
  </si>
  <si>
    <t>PLAN ZA 2021.</t>
  </si>
  <si>
    <t>PROJEKCIJA
PLANA ZA 2023.</t>
  </si>
  <si>
    <t>Službena putovanja</t>
  </si>
  <si>
    <t>Donacije</t>
  </si>
  <si>
    <t>Prihodi od institucija EU</t>
  </si>
  <si>
    <t>Ostale institucije za srednje škole</t>
  </si>
  <si>
    <t>638 Pomoći temeljem prijenosa EU sredstava</t>
  </si>
  <si>
    <t>RAZLIKA</t>
  </si>
  <si>
    <t>A230176</t>
  </si>
  <si>
    <t>Državno natjecanje</t>
  </si>
  <si>
    <t>Naknade tr.osobama izvan rad.odnosa</t>
  </si>
  <si>
    <t>OPREMANJE U SŠ</t>
  </si>
  <si>
    <t>K240601</t>
  </si>
  <si>
    <t>ŠKOLSKI NAMJEŠTAJ I OPREMA</t>
  </si>
  <si>
    <t>Knjige</t>
  </si>
  <si>
    <t>K240602</t>
  </si>
  <si>
    <t>OPREMANJE BIBLIOTEKE</t>
  </si>
  <si>
    <t>MOZAIK 4</t>
  </si>
  <si>
    <t>T910801</t>
  </si>
  <si>
    <t>PROVEDBA PROJEKTA MOZAIK 4</t>
  </si>
  <si>
    <t>Strukturni fondovi EU</t>
  </si>
  <si>
    <t>Mauricio Smoković</t>
  </si>
  <si>
    <t>PLAN ZA 2022.</t>
  </si>
  <si>
    <t>PROJEKCIJA
PLANA ZA 2024.</t>
  </si>
  <si>
    <t>2024.</t>
  </si>
  <si>
    <t>II. IZMJENE I DOPUNE FINANCIJSKOG PLANA INDUSTRIJSKO-OBRTNIČKE ŠKOLE PULA ZA 2022. 
I PROJEKCIJA PLANA ZA 2023. I 2024. GODINU</t>
  </si>
  <si>
    <t>II. IZMJENE I DOPUNE PLANA PRIHODA I PRIMITAKA</t>
  </si>
  <si>
    <t>II. IZMJENE I DOPUNE PLANA RASHODA I IZDATAKA</t>
  </si>
  <si>
    <t>A230101</t>
  </si>
  <si>
    <t>MATERIJALNI TROŠKOVI IZNAD STANDARDA</t>
  </si>
  <si>
    <t>Nespomenuti rashodi</t>
  </si>
  <si>
    <r>
      <t>72</t>
    </r>
    <r>
      <rPr>
        <sz val="10"/>
        <rFont val="Arial Narrow"/>
        <family val="2"/>
      </rPr>
      <t xml:space="preserve">  Prihodi od prodaje proizv.dugotrajne imovine</t>
    </r>
  </si>
  <si>
    <r>
      <t>722</t>
    </r>
    <r>
      <rPr>
        <sz val="10"/>
        <rFont val="Arial Narrow"/>
        <family val="2"/>
      </rPr>
      <t xml:space="preserve">  Prihodi od prodaje postrojenja i opreme</t>
    </r>
  </si>
  <si>
    <t>II. IZMJENE I DOPUNE ZA 2022.</t>
  </si>
  <si>
    <t xml:space="preserve"> Decentralizirana sredstva za kapitalno za SŠ</t>
  </si>
  <si>
    <t>Decentralizirana sredstva za prethodne godine-školstvo</t>
  </si>
  <si>
    <t>KLASA: 400-02/22-01/03</t>
  </si>
  <si>
    <t>URBROJ: 2168-22-22-01</t>
  </si>
  <si>
    <t>Pula, 30. prosinca 2022. godine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</si>
</sst>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.0"/>
  </numFmts>
  <fonts count="8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b/>
      <sz val="8"/>
      <name val="Arial Narrow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sz val="12"/>
      <color theme="1"/>
      <name val="Arial Narrow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7" fillId="44" borderId="7" applyNumberFormat="0" applyAlignment="0" applyProtection="0"/>
    <xf numFmtId="0" fontId="68" fillId="44" borderId="8" applyNumberFormat="0" applyAlignment="0" applyProtection="0"/>
    <xf numFmtId="0" fontId="15" fillId="0" borderId="9" applyNumberFormat="0" applyFill="0" applyAlignment="0" applyProtection="0"/>
    <xf numFmtId="0" fontId="69" fillId="4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4" fillId="46" borderId="0" applyNumberFormat="0" applyBorder="0" applyAlignment="0" applyProtection="0"/>
    <xf numFmtId="0" fontId="64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6" fillId="47" borderId="1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9" fillId="0" borderId="18" applyNumberFormat="0" applyFill="0" applyAlignment="0" applyProtection="0"/>
    <xf numFmtId="0" fontId="8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9" xfId="0" applyFont="1" applyBorder="1" applyAlignment="1" quotePrefix="1">
      <alignment horizontal="left" wrapText="1"/>
    </xf>
    <xf numFmtId="0" fontId="31" fillId="0" borderId="20" xfId="0" applyFont="1" applyBorder="1" applyAlignment="1" quotePrefix="1">
      <alignment horizontal="left" wrapText="1"/>
    </xf>
    <xf numFmtId="0" fontId="31" fillId="0" borderId="20" xfId="0" applyFont="1" applyBorder="1" applyAlignment="1" quotePrefix="1">
      <alignment horizontal="center" wrapText="1"/>
    </xf>
    <xf numFmtId="0" fontId="31" fillId="0" borderId="20" xfId="0" applyNumberFormat="1" applyFont="1" applyFill="1" applyBorder="1" applyAlignment="1" applyProtection="1" quotePrefix="1">
      <alignment horizontal="left"/>
      <protection/>
    </xf>
    <xf numFmtId="3" fontId="31" fillId="0" borderId="21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22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left"/>
    </xf>
    <xf numFmtId="3" fontId="31" fillId="7" borderId="21" xfId="0" applyNumberFormat="1" applyFont="1" applyFill="1" applyBorder="1" applyAlignment="1">
      <alignment horizontal="right"/>
    </xf>
    <xf numFmtId="3" fontId="31" fillId="7" borderId="21" xfId="0" applyNumberFormat="1" applyFont="1" applyFill="1" applyBorder="1" applyAlignment="1" applyProtection="1">
      <alignment horizontal="righ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3" fontId="31" fillId="0" borderId="21" xfId="0" applyNumberFormat="1" applyFont="1" applyFill="1" applyBorder="1" applyAlignment="1">
      <alignment horizontal="right"/>
    </xf>
    <xf numFmtId="3" fontId="31" fillId="50" borderId="19" xfId="0" applyNumberFormat="1" applyFont="1" applyFill="1" applyBorder="1" applyAlignment="1" quotePrefix="1">
      <alignment horizontal="right"/>
    </xf>
    <xf numFmtId="3" fontId="31" fillId="50" borderId="21" xfId="0" applyNumberFormat="1" applyFont="1" applyFill="1" applyBorder="1" applyAlignment="1" applyProtection="1">
      <alignment horizontal="right" wrapText="1"/>
      <protection/>
    </xf>
    <xf numFmtId="3" fontId="31" fillId="7" borderId="19" xfId="0" applyNumberFormat="1" applyFont="1" applyFill="1" applyBorder="1" applyAlignment="1" quotePrefix="1">
      <alignment horizontal="right"/>
    </xf>
    <xf numFmtId="3" fontId="32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/>
      <protection/>
    </xf>
    <xf numFmtId="0" fontId="8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3" fontId="22" fillId="0" borderId="23" xfId="0" applyNumberFormat="1" applyFont="1" applyBorder="1" applyAlignment="1">
      <alignment horizontal="right" vertical="center" wrapText="1"/>
    </xf>
    <xf numFmtId="3" fontId="22" fillId="0" borderId="24" xfId="0" applyNumberFormat="1" applyFont="1" applyBorder="1" applyAlignment="1">
      <alignment horizontal="right" vertical="center" wrapText="1"/>
    </xf>
    <xf numFmtId="3" fontId="22" fillId="0" borderId="2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right" vertical="center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3" fontId="22" fillId="0" borderId="27" xfId="0" applyNumberFormat="1" applyFont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/>
    </xf>
    <xf numFmtId="3" fontId="34" fillId="0" borderId="29" xfId="0" applyNumberFormat="1" applyFont="1" applyBorder="1" applyAlignment="1">
      <alignment horizontal="right" vertical="center"/>
    </xf>
    <xf numFmtId="3" fontId="34" fillId="0" borderId="3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1" fontId="22" fillId="49" borderId="31" xfId="0" applyNumberFormat="1" applyFont="1" applyFill="1" applyBorder="1" applyAlignment="1">
      <alignment horizontal="right" vertical="center" wrapText="1"/>
    </xf>
    <xf numFmtId="3" fontId="22" fillId="0" borderId="32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 vertical="center"/>
    </xf>
    <xf numFmtId="3" fontId="21" fillId="0" borderId="35" xfId="0" applyNumberFormat="1" applyFont="1" applyBorder="1" applyAlignment="1">
      <alignment horizontal="right" vertical="center"/>
    </xf>
    <xf numFmtId="3" fontId="21" fillId="0" borderId="36" xfId="0" applyNumberFormat="1" applyFont="1" applyBorder="1" applyAlignment="1">
      <alignment horizontal="right" vertical="center"/>
    </xf>
    <xf numFmtId="3" fontId="22" fillId="0" borderId="37" xfId="0" applyNumberFormat="1" applyFont="1" applyBorder="1" applyAlignment="1">
      <alignment horizontal="right" vertical="center" wrapText="1"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3" fillId="0" borderId="0" xfId="0" applyFont="1" applyAlignment="1">
      <alignment vertical="center"/>
    </xf>
    <xf numFmtId="0" fontId="39" fillId="35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quotePrefix="1">
      <alignment horizontal="center" vertical="center" wrapText="1"/>
    </xf>
    <xf numFmtId="0" fontId="24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left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39" fillId="35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/>
      <protection/>
    </xf>
    <xf numFmtId="49" fontId="46" fillId="51" borderId="40" xfId="0" applyNumberFormat="1" applyFont="1" applyFill="1" applyBorder="1" applyAlignment="1" applyProtection="1">
      <alignment horizontal="center" vertical="center" wrapText="1"/>
      <protection/>
    </xf>
    <xf numFmtId="3" fontId="46" fillId="51" borderId="41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40" fillId="20" borderId="40" xfId="0" applyNumberFormat="1" applyFont="1" applyFill="1" applyBorder="1" applyAlignment="1" applyProtection="1">
      <alignment horizontal="center" vertical="center"/>
      <protection/>
    </xf>
    <xf numFmtId="3" fontId="40" fillId="20" borderId="41" xfId="0" applyNumberFormat="1" applyFont="1" applyFill="1" applyBorder="1" applyAlignment="1" applyProtection="1">
      <alignment vertical="center" wrapText="1"/>
      <protection/>
    </xf>
    <xf numFmtId="3" fontId="40" fillId="20" borderId="42" xfId="0" applyNumberFormat="1" applyFont="1" applyFill="1" applyBorder="1" applyAlignment="1" applyProtection="1">
      <alignment vertical="center"/>
      <protection/>
    </xf>
    <xf numFmtId="0" fontId="40" fillId="51" borderId="43" xfId="0" applyNumberFormat="1" applyFont="1" applyFill="1" applyBorder="1" applyAlignment="1" applyProtection="1">
      <alignment horizontal="left" vertical="center"/>
      <protection/>
    </xf>
    <xf numFmtId="3" fontId="42" fillId="51" borderId="44" xfId="0" applyNumberFormat="1" applyFont="1" applyFill="1" applyBorder="1" applyAlignment="1" applyProtection="1">
      <alignment vertical="center"/>
      <protection/>
    </xf>
    <xf numFmtId="3" fontId="40" fillId="51" borderId="41" xfId="0" applyNumberFormat="1" applyFont="1" applyFill="1" applyBorder="1" applyAlignment="1" applyProtection="1">
      <alignment vertical="center"/>
      <protection/>
    </xf>
    <xf numFmtId="0" fontId="45" fillId="51" borderId="43" xfId="0" applyNumberFormat="1" applyFont="1" applyFill="1" applyBorder="1" applyAlignment="1" applyProtection="1">
      <alignment horizontal="left" vertical="center"/>
      <protection/>
    </xf>
    <xf numFmtId="3" fontId="40" fillId="0" borderId="45" xfId="0" applyNumberFormat="1" applyFont="1" applyFill="1" applyBorder="1" applyAlignment="1" applyProtection="1">
      <alignment vertical="center"/>
      <protection/>
    </xf>
    <xf numFmtId="3" fontId="40" fillId="0" borderId="46" xfId="0" applyNumberFormat="1" applyFont="1" applyFill="1" applyBorder="1" applyAlignment="1" applyProtection="1">
      <alignment vertical="center"/>
      <protection/>
    </xf>
    <xf numFmtId="0" fontId="40" fillId="0" borderId="47" xfId="0" applyNumberFormat="1" applyFont="1" applyFill="1" applyBorder="1" applyAlignment="1" applyProtection="1">
      <alignment horizontal="center" vertical="center"/>
      <protection/>
    </xf>
    <xf numFmtId="0" fontId="40" fillId="0" borderId="45" xfId="0" applyNumberFormat="1" applyFont="1" applyFill="1" applyBorder="1" applyAlignment="1" applyProtection="1">
      <alignment vertical="center" wrapText="1"/>
      <protection/>
    </xf>
    <xf numFmtId="0" fontId="42" fillId="0" borderId="47" xfId="0" applyNumberFormat="1" applyFont="1" applyFill="1" applyBorder="1" applyAlignment="1" applyProtection="1">
      <alignment horizontal="center" vertical="center"/>
      <protection/>
    </xf>
    <xf numFmtId="0" fontId="42" fillId="0" borderId="45" xfId="0" applyNumberFormat="1" applyFont="1" applyFill="1" applyBorder="1" applyAlignment="1" applyProtection="1">
      <alignment vertical="center" wrapText="1"/>
      <protection/>
    </xf>
    <xf numFmtId="3" fontId="42" fillId="0" borderId="45" xfId="0" applyNumberFormat="1" applyFont="1" applyFill="1" applyBorder="1" applyAlignment="1" applyProtection="1">
      <alignment vertical="center"/>
      <protection/>
    </xf>
    <xf numFmtId="3" fontId="42" fillId="0" borderId="46" xfId="0" applyNumberFormat="1" applyFont="1" applyFill="1" applyBorder="1" applyAlignment="1" applyProtection="1">
      <alignment vertical="center"/>
      <protection/>
    </xf>
    <xf numFmtId="0" fontId="42" fillId="0" borderId="43" xfId="0" applyNumberFormat="1" applyFont="1" applyFill="1" applyBorder="1" applyAlignment="1" applyProtection="1">
      <alignment horizontal="center" vertical="center"/>
      <protection/>
    </xf>
    <xf numFmtId="0" fontId="42" fillId="0" borderId="48" xfId="0" applyNumberFormat="1" applyFont="1" applyFill="1" applyBorder="1" applyAlignment="1" applyProtection="1">
      <alignment vertical="center" wrapText="1"/>
      <protection/>
    </xf>
    <xf numFmtId="3" fontId="42" fillId="0" borderId="48" xfId="0" applyNumberFormat="1" applyFont="1" applyFill="1" applyBorder="1" applyAlignment="1" applyProtection="1">
      <alignment vertical="center"/>
      <protection/>
    </xf>
    <xf numFmtId="3" fontId="42" fillId="0" borderId="49" xfId="0" applyNumberFormat="1" applyFont="1" applyFill="1" applyBorder="1" applyAlignment="1" applyProtection="1">
      <alignment vertical="center"/>
      <protection/>
    </xf>
    <xf numFmtId="0" fontId="40" fillId="51" borderId="40" xfId="0" applyNumberFormat="1" applyFont="1" applyFill="1" applyBorder="1" applyAlignment="1" applyProtection="1">
      <alignment horizontal="left" vertical="center"/>
      <protection/>
    </xf>
    <xf numFmtId="0" fontId="42" fillId="0" borderId="50" xfId="0" applyNumberFormat="1" applyFont="1" applyFill="1" applyBorder="1" applyAlignment="1" applyProtection="1">
      <alignment horizontal="center" vertical="center"/>
      <protection/>
    </xf>
    <xf numFmtId="0" fontId="42" fillId="0" borderId="42" xfId="0" applyNumberFormat="1" applyFont="1" applyFill="1" applyBorder="1" applyAlignment="1" applyProtection="1">
      <alignment vertical="center" wrapText="1"/>
      <protection/>
    </xf>
    <xf numFmtId="3" fontId="40" fillId="51" borderId="48" xfId="0" applyNumberFormat="1" applyFont="1" applyFill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3" fontId="48" fillId="0" borderId="0" xfId="0" applyNumberFormat="1" applyFont="1" applyBorder="1" applyAlignment="1">
      <alignment horizontal="right" vertical="center"/>
    </xf>
    <xf numFmtId="0" fontId="45" fillId="35" borderId="0" xfId="0" applyNumberFormat="1" applyFont="1" applyFill="1" applyBorder="1" applyAlignment="1" applyProtection="1">
      <alignment horizontal="center"/>
      <protection/>
    </xf>
    <xf numFmtId="0" fontId="47" fillId="35" borderId="0" xfId="0" applyNumberFormat="1" applyFont="1" applyFill="1" applyBorder="1" applyAlignment="1" applyProtection="1">
      <alignment/>
      <protection/>
    </xf>
    <xf numFmtId="0" fontId="49" fillId="51" borderId="41" xfId="0" applyNumberFormat="1" applyFont="1" applyFill="1" applyBorder="1" applyAlignment="1" applyProtection="1">
      <alignment vertical="center" wrapText="1"/>
      <protection/>
    </xf>
    <xf numFmtId="3" fontId="40" fillId="51" borderId="48" xfId="0" applyNumberFormat="1" applyFont="1" applyFill="1" applyBorder="1" applyAlignment="1" applyProtection="1">
      <alignment vertical="center" wrapText="1"/>
      <protection/>
    </xf>
    <xf numFmtId="3" fontId="42" fillId="51" borderId="48" xfId="0" applyNumberFormat="1" applyFont="1" applyFill="1" applyBorder="1" applyAlignment="1" applyProtection="1">
      <alignment vertical="center" wrapText="1"/>
      <protection/>
    </xf>
    <xf numFmtId="3" fontId="40" fillId="51" borderId="41" xfId="0" applyNumberFormat="1" applyFont="1" applyFill="1" applyBorder="1" applyAlignment="1" applyProtection="1">
      <alignment vertical="center" wrapText="1"/>
      <protection/>
    </xf>
    <xf numFmtId="0" fontId="42" fillId="35" borderId="0" xfId="0" applyNumberFormat="1" applyFont="1" applyFill="1" applyBorder="1" applyAlignment="1" applyProtection="1">
      <alignment wrapText="1"/>
      <protection/>
    </xf>
    <xf numFmtId="1" fontId="22" fillId="0" borderId="0" xfId="0" applyNumberFormat="1" applyFont="1" applyBorder="1" applyAlignment="1">
      <alignment vertical="center" wrapText="1"/>
    </xf>
    <xf numFmtId="3" fontId="38" fillId="0" borderId="0" xfId="0" applyNumberFormat="1" applyFont="1" applyBorder="1" applyAlignment="1">
      <alignment horizontal="center" vertical="center"/>
    </xf>
    <xf numFmtId="0" fontId="46" fillId="0" borderId="51" xfId="0" applyFont="1" applyBorder="1" applyAlignment="1">
      <alignment vertical="center" wrapText="1"/>
    </xf>
    <xf numFmtId="0" fontId="51" fillId="0" borderId="52" xfId="0" applyFont="1" applyBorder="1" applyAlignment="1">
      <alignment vertical="center" wrapText="1"/>
    </xf>
    <xf numFmtId="0" fontId="51" fillId="0" borderId="53" xfId="0" applyFont="1" applyBorder="1" applyAlignment="1">
      <alignment vertical="center" wrapText="1"/>
    </xf>
    <xf numFmtId="0" fontId="51" fillId="0" borderId="53" xfId="0" applyFont="1" applyBorder="1" applyAlignment="1">
      <alignment vertical="center"/>
    </xf>
    <xf numFmtId="0" fontId="46" fillId="0" borderId="54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46" fillId="0" borderId="34" xfId="0" applyFont="1" applyBorder="1" applyAlignment="1">
      <alignment vertical="center" wrapText="1"/>
    </xf>
    <xf numFmtId="0" fontId="51" fillId="0" borderId="35" xfId="0" applyFont="1" applyBorder="1" applyAlignment="1">
      <alignment vertical="center" wrapText="1"/>
    </xf>
    <xf numFmtId="1" fontId="49" fillId="0" borderId="30" xfId="0" applyNumberFormat="1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51" fillId="0" borderId="54" xfId="0" applyFont="1" applyBorder="1" applyAlignment="1">
      <alignment vertical="center" wrapText="1"/>
    </xf>
    <xf numFmtId="3" fontId="40" fillId="20" borderId="27" xfId="0" applyNumberFormat="1" applyFont="1" applyFill="1" applyBorder="1" applyAlignment="1" applyProtection="1">
      <alignment vertical="center"/>
      <protection/>
    </xf>
    <xf numFmtId="3" fontId="42" fillId="51" borderId="55" xfId="0" applyNumberFormat="1" applyFont="1" applyFill="1" applyBorder="1" applyAlignment="1" applyProtection="1">
      <alignment vertical="center"/>
      <protection/>
    </xf>
    <xf numFmtId="0" fontId="42" fillId="0" borderId="56" xfId="0" applyNumberFormat="1" applyFont="1" applyFill="1" applyBorder="1" applyAlignment="1" applyProtection="1">
      <alignment vertical="center"/>
      <protection/>
    </xf>
    <xf numFmtId="0" fontId="51" fillId="0" borderId="57" xfId="0" applyFont="1" applyBorder="1" applyAlignment="1">
      <alignment vertical="center" wrapText="1"/>
    </xf>
    <xf numFmtId="0" fontId="39" fillId="35" borderId="2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3" fontId="24" fillId="0" borderId="45" xfId="0" applyNumberFormat="1" applyFont="1" applyFill="1" applyBorder="1" applyAlignment="1" applyProtection="1">
      <alignment vertical="center"/>
      <protection/>
    </xf>
    <xf numFmtId="3" fontId="24" fillId="0" borderId="46" xfId="0" applyNumberFormat="1" applyFont="1" applyFill="1" applyBorder="1" applyAlignment="1" applyProtection="1">
      <alignment vertical="center"/>
      <protection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vertical="center" wrapText="1"/>
      <protection/>
    </xf>
    <xf numFmtId="0" fontId="23" fillId="0" borderId="47" xfId="0" applyNumberFormat="1" applyFont="1" applyFill="1" applyBorder="1" applyAlignment="1" applyProtection="1">
      <alignment horizontal="center" vertical="center"/>
      <protection/>
    </xf>
    <xf numFmtId="0" fontId="23" fillId="0" borderId="45" xfId="0" applyNumberFormat="1" applyFont="1" applyFill="1" applyBorder="1" applyAlignment="1" applyProtection="1">
      <alignment vertical="center" wrapText="1"/>
      <protection/>
    </xf>
    <xf numFmtId="3" fontId="23" fillId="0" borderId="45" xfId="0" applyNumberFormat="1" applyFont="1" applyFill="1" applyBorder="1" applyAlignment="1" applyProtection="1">
      <alignment vertical="center"/>
      <protection/>
    </xf>
    <xf numFmtId="3" fontId="23" fillId="0" borderId="46" xfId="0" applyNumberFormat="1" applyFont="1" applyFill="1" applyBorder="1" applyAlignment="1" applyProtection="1">
      <alignment vertical="center"/>
      <protection/>
    </xf>
    <xf numFmtId="0" fontId="23" fillId="0" borderId="50" xfId="0" applyNumberFormat="1" applyFont="1" applyFill="1" applyBorder="1" applyAlignment="1" applyProtection="1">
      <alignment horizontal="center" vertical="center"/>
      <protection/>
    </xf>
    <xf numFmtId="0" fontId="23" fillId="0" borderId="42" xfId="0" applyNumberFormat="1" applyFont="1" applyFill="1" applyBorder="1" applyAlignment="1" applyProtection="1">
      <alignment vertical="center" wrapText="1"/>
      <protection/>
    </xf>
    <xf numFmtId="3" fontId="23" fillId="0" borderId="48" xfId="0" applyNumberFormat="1" applyFont="1" applyFill="1" applyBorder="1" applyAlignment="1" applyProtection="1">
      <alignment vertical="center"/>
      <protection/>
    </xf>
    <xf numFmtId="3" fontId="23" fillId="0" borderId="49" xfId="0" applyNumberFormat="1" applyFont="1" applyFill="1" applyBorder="1" applyAlignment="1" applyProtection="1">
      <alignment vertical="center"/>
      <protection/>
    </xf>
    <xf numFmtId="0" fontId="24" fillId="20" borderId="19" xfId="0" applyNumberFormat="1" applyFont="1" applyFill="1" applyBorder="1" applyAlignment="1" applyProtection="1">
      <alignment horizontal="center" vertical="center"/>
      <protection/>
    </xf>
    <xf numFmtId="3" fontId="24" fillId="20" borderId="41" xfId="0" applyNumberFormat="1" applyFont="1" applyFill="1" applyBorder="1" applyAlignment="1" applyProtection="1">
      <alignment vertical="center" wrapText="1"/>
      <protection/>
    </xf>
    <xf numFmtId="3" fontId="24" fillId="20" borderId="42" xfId="0" applyNumberFormat="1" applyFont="1" applyFill="1" applyBorder="1" applyAlignment="1" applyProtection="1">
      <alignment vertical="center"/>
      <protection/>
    </xf>
    <xf numFmtId="3" fontId="46" fillId="51" borderId="55" xfId="0" applyNumberFormat="1" applyFont="1" applyFill="1" applyBorder="1" applyAlignment="1" applyProtection="1">
      <alignment vertical="center"/>
      <protection/>
    </xf>
    <xf numFmtId="3" fontId="40" fillId="51" borderId="49" xfId="0" applyNumberFormat="1" applyFont="1" applyFill="1" applyBorder="1" applyAlignment="1" applyProtection="1">
      <alignment vertical="center"/>
      <protection/>
    </xf>
    <xf numFmtId="3" fontId="24" fillId="20" borderId="27" xfId="0" applyNumberFormat="1" applyFont="1" applyFill="1" applyBorder="1" applyAlignment="1" applyProtection="1">
      <alignment vertical="center"/>
      <protection/>
    </xf>
    <xf numFmtId="0" fontId="36" fillId="0" borderId="19" xfId="0" applyFont="1" applyBorder="1" applyAlignment="1" quotePrefix="1">
      <alignment horizontal="left" wrapText="1"/>
    </xf>
    <xf numFmtId="0" fontId="36" fillId="0" borderId="20" xfId="0" applyFont="1" applyBorder="1" applyAlignment="1" quotePrefix="1">
      <alignment horizontal="left" wrapText="1"/>
    </xf>
    <xf numFmtId="0" fontId="36" fillId="0" borderId="20" xfId="0" applyFont="1" applyBorder="1" applyAlignment="1" quotePrefix="1">
      <alignment horizontal="center" wrapText="1"/>
    </xf>
    <xf numFmtId="0" fontId="36" fillId="0" borderId="20" xfId="0" applyNumberFormat="1" applyFont="1" applyFill="1" applyBorder="1" applyAlignment="1" applyProtection="1" quotePrefix="1">
      <alignment horizontal="left"/>
      <protection/>
    </xf>
    <xf numFmtId="0" fontId="43" fillId="35" borderId="21" xfId="0" applyNumberFormat="1" applyFont="1" applyFill="1" applyBorder="1" applyAlignment="1" applyProtection="1">
      <alignment horizontal="center" vertical="center" wrapText="1"/>
      <protection/>
    </xf>
    <xf numFmtId="0" fontId="36" fillId="0" borderId="58" xfId="0" applyFont="1" applyBorder="1" applyAlignment="1">
      <alignment horizontal="center" vertical="center" wrapText="1"/>
    </xf>
    <xf numFmtId="0" fontId="52" fillId="0" borderId="0" xfId="0" applyNumberFormat="1" applyFont="1" applyFill="1" applyBorder="1" applyAlignment="1" applyProtection="1">
      <alignment/>
      <protection/>
    </xf>
    <xf numFmtId="0" fontId="53" fillId="0" borderId="21" xfId="0" applyNumberFormat="1" applyFont="1" applyFill="1" applyBorder="1" applyAlignment="1" applyProtection="1">
      <alignment horizontal="center" vertical="center" wrapText="1"/>
      <protection/>
    </xf>
    <xf numFmtId="3" fontId="42" fillId="51" borderId="59" xfId="0" applyNumberFormat="1" applyFont="1" applyFill="1" applyBorder="1" applyAlignment="1" applyProtection="1">
      <alignment vertical="center"/>
      <protection/>
    </xf>
    <xf numFmtId="0" fontId="8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5" fillId="7" borderId="20" xfId="0" applyNumberFormat="1" applyFont="1" applyFill="1" applyBorder="1" applyAlignment="1" applyProtection="1">
      <alignment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34" fillId="0" borderId="19" xfId="0" applyNumberFormat="1" applyFont="1" applyFill="1" applyBorder="1" applyAlignment="1" applyProtection="1">
      <alignment horizontal="left" wrapText="1"/>
      <protection/>
    </xf>
    <xf numFmtId="0" fontId="35" fillId="0" borderId="20" xfId="0" applyNumberFormat="1" applyFont="1" applyFill="1" applyBorder="1" applyAlignment="1" applyProtection="1">
      <alignment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34" fillId="0" borderId="19" xfId="0" applyFont="1" applyBorder="1" applyAlignment="1" quotePrefix="1">
      <alignment horizontal="left"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9" xfId="0" applyFont="1" applyFill="1" applyBorder="1" applyAlignment="1" quotePrefix="1">
      <alignment horizontal="left"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34" fillId="7" borderId="19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50" borderId="19" xfId="0" applyNumberFormat="1" applyFont="1" applyFill="1" applyBorder="1" applyAlignment="1" applyProtection="1">
      <alignment horizontal="left" wrapText="1"/>
      <protection/>
    </xf>
    <xf numFmtId="0" fontId="31" fillId="50" borderId="20" xfId="0" applyNumberFormat="1" applyFont="1" applyFill="1" applyBorder="1" applyAlignment="1" applyProtection="1">
      <alignment horizontal="left" wrapText="1"/>
      <protection/>
    </xf>
    <xf numFmtId="0" fontId="31" fillId="50" borderId="60" xfId="0" applyNumberFormat="1" applyFont="1" applyFill="1" applyBorder="1" applyAlignment="1" applyProtection="1">
      <alignment horizontal="left" wrapText="1"/>
      <protection/>
    </xf>
    <xf numFmtId="0" fontId="25" fillId="0" borderId="2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1" fillId="7" borderId="19" xfId="0" applyNumberFormat="1" applyFont="1" applyFill="1" applyBorder="1" applyAlignment="1" applyProtection="1">
      <alignment horizontal="left" wrapText="1"/>
      <protection/>
    </xf>
    <xf numFmtId="0" fontId="31" fillId="7" borderId="20" xfId="0" applyNumberFormat="1" applyFont="1" applyFill="1" applyBorder="1" applyAlignment="1" applyProtection="1">
      <alignment horizontal="left" wrapText="1"/>
      <protection/>
    </xf>
    <xf numFmtId="0" fontId="31" fillId="7" borderId="60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9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3" fontId="38" fillId="0" borderId="29" xfId="0" applyNumberFormat="1" applyFont="1" applyBorder="1" applyAlignment="1">
      <alignment horizontal="center" vertical="center"/>
    </xf>
    <xf numFmtId="3" fontId="38" fillId="0" borderId="61" xfId="0" applyNumberFormat="1" applyFont="1" applyBorder="1" applyAlignment="1">
      <alignment horizontal="center" vertical="center"/>
    </xf>
    <xf numFmtId="3" fontId="38" fillId="0" borderId="62" xfId="0" applyNumberFormat="1" applyFont="1" applyBorder="1" applyAlignment="1">
      <alignment horizontal="center" vertical="center"/>
    </xf>
    <xf numFmtId="0" fontId="44" fillId="0" borderId="63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ABDA.9F68EB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38100</xdr:rowOff>
    </xdr:from>
    <xdr:to>
      <xdr:col>1</xdr:col>
      <xdr:colOff>238125</xdr:colOff>
      <xdr:row>1</xdr:row>
      <xdr:rowOff>180975</xdr:rowOff>
    </xdr:to>
    <xdr:pic>
      <xdr:nvPicPr>
        <xdr:cNvPr id="1" name="Slika 1" descr="grb2.bm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6700" y="38100"/>
          <a:ext cx="257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019175"/>
          <a:ext cx="24288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7381875"/>
          <a:ext cx="24288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0839450"/>
          <a:ext cx="242887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4" name="Line 1"/>
        <xdr:cNvSpPr>
          <a:spLocks/>
        </xdr:cNvSpPr>
      </xdr:nvSpPr>
      <xdr:spPr>
        <a:xfrm>
          <a:off x="19050" y="1009650"/>
          <a:ext cx="24288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5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6" name="Line 1"/>
        <xdr:cNvSpPr>
          <a:spLocks/>
        </xdr:cNvSpPr>
      </xdr:nvSpPr>
      <xdr:spPr>
        <a:xfrm>
          <a:off x="19050" y="1009650"/>
          <a:ext cx="24288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7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8" name="Line 1"/>
        <xdr:cNvSpPr>
          <a:spLocks/>
        </xdr:cNvSpPr>
      </xdr:nvSpPr>
      <xdr:spPr>
        <a:xfrm>
          <a:off x="19050" y="1009650"/>
          <a:ext cx="24288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9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10" name="Line 1"/>
        <xdr:cNvSpPr>
          <a:spLocks/>
        </xdr:cNvSpPr>
      </xdr:nvSpPr>
      <xdr:spPr>
        <a:xfrm>
          <a:off x="19050" y="7381875"/>
          <a:ext cx="24288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7372350"/>
          <a:ext cx="24288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12" name="Line 2"/>
        <xdr:cNvSpPr>
          <a:spLocks/>
        </xdr:cNvSpPr>
      </xdr:nvSpPr>
      <xdr:spPr>
        <a:xfrm>
          <a:off x="28575" y="73818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3" name="Line 1"/>
        <xdr:cNvSpPr>
          <a:spLocks/>
        </xdr:cNvSpPr>
      </xdr:nvSpPr>
      <xdr:spPr>
        <a:xfrm>
          <a:off x="19050" y="7372350"/>
          <a:ext cx="24288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14" name="Line 2"/>
        <xdr:cNvSpPr>
          <a:spLocks/>
        </xdr:cNvSpPr>
      </xdr:nvSpPr>
      <xdr:spPr>
        <a:xfrm>
          <a:off x="28575" y="73818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5" name="Line 1"/>
        <xdr:cNvSpPr>
          <a:spLocks/>
        </xdr:cNvSpPr>
      </xdr:nvSpPr>
      <xdr:spPr>
        <a:xfrm>
          <a:off x="19050" y="7372350"/>
          <a:ext cx="24288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16" name="Line 2"/>
        <xdr:cNvSpPr>
          <a:spLocks/>
        </xdr:cNvSpPr>
      </xdr:nvSpPr>
      <xdr:spPr>
        <a:xfrm>
          <a:off x="28575" y="73818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17" name="Line 1"/>
        <xdr:cNvSpPr>
          <a:spLocks/>
        </xdr:cNvSpPr>
      </xdr:nvSpPr>
      <xdr:spPr>
        <a:xfrm>
          <a:off x="19050" y="10839450"/>
          <a:ext cx="242887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18" name="Line 1"/>
        <xdr:cNvSpPr>
          <a:spLocks/>
        </xdr:cNvSpPr>
      </xdr:nvSpPr>
      <xdr:spPr>
        <a:xfrm>
          <a:off x="19050" y="10839450"/>
          <a:ext cx="242887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9525</xdr:rowOff>
    </xdr:from>
    <xdr:to>
      <xdr:col>1</xdr:col>
      <xdr:colOff>0</xdr:colOff>
      <xdr:row>47</xdr:row>
      <xdr:rowOff>0</xdr:rowOff>
    </xdr:to>
    <xdr:sp>
      <xdr:nvSpPr>
        <xdr:cNvPr id="19" name="Line 1"/>
        <xdr:cNvSpPr>
          <a:spLocks/>
        </xdr:cNvSpPr>
      </xdr:nvSpPr>
      <xdr:spPr>
        <a:xfrm>
          <a:off x="19050" y="10829925"/>
          <a:ext cx="24288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20" name="Line 2"/>
        <xdr:cNvSpPr>
          <a:spLocks/>
        </xdr:cNvSpPr>
      </xdr:nvSpPr>
      <xdr:spPr>
        <a:xfrm>
          <a:off x="28575" y="108394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9525</xdr:rowOff>
    </xdr:from>
    <xdr:to>
      <xdr:col>1</xdr:col>
      <xdr:colOff>0</xdr:colOff>
      <xdr:row>47</xdr:row>
      <xdr:rowOff>0</xdr:rowOff>
    </xdr:to>
    <xdr:sp>
      <xdr:nvSpPr>
        <xdr:cNvPr id="21" name="Line 1"/>
        <xdr:cNvSpPr>
          <a:spLocks/>
        </xdr:cNvSpPr>
      </xdr:nvSpPr>
      <xdr:spPr>
        <a:xfrm>
          <a:off x="19050" y="10829925"/>
          <a:ext cx="24288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22" name="Line 2"/>
        <xdr:cNvSpPr>
          <a:spLocks/>
        </xdr:cNvSpPr>
      </xdr:nvSpPr>
      <xdr:spPr>
        <a:xfrm>
          <a:off x="28575" y="108394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9525</xdr:rowOff>
    </xdr:from>
    <xdr:to>
      <xdr:col>1</xdr:col>
      <xdr:colOff>0</xdr:colOff>
      <xdr:row>47</xdr:row>
      <xdr:rowOff>0</xdr:rowOff>
    </xdr:to>
    <xdr:sp>
      <xdr:nvSpPr>
        <xdr:cNvPr id="23" name="Line 1"/>
        <xdr:cNvSpPr>
          <a:spLocks/>
        </xdr:cNvSpPr>
      </xdr:nvSpPr>
      <xdr:spPr>
        <a:xfrm>
          <a:off x="19050" y="10829925"/>
          <a:ext cx="24288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24" name="Line 2"/>
        <xdr:cNvSpPr>
          <a:spLocks/>
        </xdr:cNvSpPr>
      </xdr:nvSpPr>
      <xdr:spPr>
        <a:xfrm>
          <a:off x="28575" y="108394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25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26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27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28" name="Line 2"/>
        <xdr:cNvSpPr>
          <a:spLocks/>
        </xdr:cNvSpPr>
      </xdr:nvSpPr>
      <xdr:spPr>
        <a:xfrm>
          <a:off x="28575" y="73818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29" name="Line 2"/>
        <xdr:cNvSpPr>
          <a:spLocks/>
        </xdr:cNvSpPr>
      </xdr:nvSpPr>
      <xdr:spPr>
        <a:xfrm>
          <a:off x="28575" y="73818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30" name="Line 2"/>
        <xdr:cNvSpPr>
          <a:spLocks/>
        </xdr:cNvSpPr>
      </xdr:nvSpPr>
      <xdr:spPr>
        <a:xfrm>
          <a:off x="28575" y="73818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31" name="Line 2"/>
        <xdr:cNvSpPr>
          <a:spLocks/>
        </xdr:cNvSpPr>
      </xdr:nvSpPr>
      <xdr:spPr>
        <a:xfrm>
          <a:off x="28575" y="108394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32" name="Line 2"/>
        <xdr:cNvSpPr>
          <a:spLocks/>
        </xdr:cNvSpPr>
      </xdr:nvSpPr>
      <xdr:spPr>
        <a:xfrm>
          <a:off x="28575" y="108394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33" name="Line 2"/>
        <xdr:cNvSpPr>
          <a:spLocks/>
        </xdr:cNvSpPr>
      </xdr:nvSpPr>
      <xdr:spPr>
        <a:xfrm>
          <a:off x="28575" y="108394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5"/>
  <sheetViews>
    <sheetView zoomScale="96" zoomScaleNormal="96" zoomScaleSheetLayoutView="110" workbookViewId="0" topLeftCell="A1">
      <selection activeCell="A12" sqref="A12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47" customWidth="1"/>
    <col min="5" max="5" width="51.28125" style="2" customWidth="1"/>
    <col min="6" max="11" width="19.7109375" style="2" customWidth="1"/>
    <col min="12" max="12" width="11.421875" style="2" customWidth="1"/>
    <col min="13" max="13" width="16.28125" style="2" bestFit="1" customWidth="1"/>
    <col min="14" max="14" width="21.7109375" style="2" bestFit="1" customWidth="1"/>
    <col min="15" max="16384" width="11.421875" style="2" customWidth="1"/>
  </cols>
  <sheetData>
    <row r="1" spans="1:13" ht="15">
      <c r="A1" s="86"/>
      <c r="B1" s="87"/>
      <c r="C1" s="87"/>
      <c r="D1" s="87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8" t="s">
        <v>55</v>
      </c>
      <c r="B2" s="87"/>
      <c r="C2" s="87"/>
      <c r="D2" s="87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8" t="s">
        <v>56</v>
      </c>
      <c r="B3" s="87"/>
      <c r="C3" s="87"/>
      <c r="D3" s="87"/>
      <c r="E3" s="85"/>
      <c r="F3" s="85"/>
      <c r="G3" s="85"/>
      <c r="H3" s="85"/>
      <c r="I3" s="85"/>
      <c r="J3" s="85"/>
      <c r="K3" s="85"/>
      <c r="L3" s="85"/>
      <c r="M3" s="85"/>
    </row>
    <row r="4" spans="1:13" ht="15.75">
      <c r="A4" s="88" t="s">
        <v>57</v>
      </c>
      <c r="B4" s="87"/>
      <c r="C4" s="87"/>
      <c r="D4" s="87"/>
      <c r="E4" s="85"/>
      <c r="F4" s="85"/>
      <c r="G4" s="85"/>
      <c r="H4" s="85"/>
      <c r="I4" s="85"/>
      <c r="J4" s="85"/>
      <c r="K4" s="85"/>
      <c r="L4" s="85"/>
      <c r="M4" s="85"/>
    </row>
    <row r="5" spans="1:13" ht="15.75">
      <c r="A5" s="88" t="s">
        <v>58</v>
      </c>
      <c r="B5" s="87"/>
      <c r="C5" s="87"/>
      <c r="D5" s="87"/>
      <c r="E5" s="85"/>
      <c r="F5" s="85"/>
      <c r="G5" s="85"/>
      <c r="H5" s="85"/>
      <c r="I5" s="85"/>
      <c r="J5" s="85"/>
      <c r="K5" s="85"/>
      <c r="L5" s="85"/>
      <c r="M5" s="85"/>
    </row>
    <row r="6" spans="1:13" ht="15.75">
      <c r="A6" s="88" t="s">
        <v>59</v>
      </c>
      <c r="B6" s="87"/>
      <c r="C6" s="87"/>
      <c r="D6" s="87"/>
      <c r="E6" s="85"/>
      <c r="F6" s="85"/>
      <c r="G6" s="85"/>
      <c r="H6" s="85"/>
      <c r="I6" s="85"/>
      <c r="J6" s="85"/>
      <c r="K6" s="85"/>
      <c r="L6" s="85"/>
      <c r="M6" s="85"/>
    </row>
    <row r="7" spans="1:13" ht="15.75">
      <c r="A7" s="88" t="s">
        <v>60</v>
      </c>
      <c r="B7" s="87"/>
      <c r="C7" s="87"/>
      <c r="D7" s="87"/>
      <c r="E7" s="85"/>
      <c r="F7" s="85"/>
      <c r="G7" s="85"/>
      <c r="H7" s="85"/>
      <c r="I7" s="85"/>
      <c r="J7" s="85"/>
      <c r="K7" s="85"/>
      <c r="L7" s="85"/>
      <c r="M7" s="85"/>
    </row>
    <row r="8" spans="1:13" ht="15.75">
      <c r="A8" s="88" t="s">
        <v>61</v>
      </c>
      <c r="B8" s="87"/>
      <c r="C8" s="87"/>
      <c r="D8" s="87"/>
      <c r="E8" s="85"/>
      <c r="F8" s="85"/>
      <c r="G8" s="85"/>
      <c r="H8" s="85"/>
      <c r="I8" s="85"/>
      <c r="J8" s="85"/>
      <c r="K8" s="85"/>
      <c r="L8" s="85"/>
      <c r="M8" s="85"/>
    </row>
    <row r="9" spans="1:13" ht="15.75">
      <c r="A9" s="88" t="s">
        <v>62</v>
      </c>
      <c r="B9" s="87"/>
      <c r="C9" s="87"/>
      <c r="D9" s="87"/>
      <c r="E9" s="85"/>
      <c r="F9" s="85"/>
      <c r="G9" s="85"/>
      <c r="H9" s="85"/>
      <c r="I9" s="85"/>
      <c r="J9" s="85"/>
      <c r="K9" s="85"/>
      <c r="L9" s="85"/>
      <c r="M9" s="85"/>
    </row>
    <row r="10" spans="1:13" ht="15.75">
      <c r="A10" s="88" t="s">
        <v>147</v>
      </c>
      <c r="B10" s="87"/>
      <c r="C10" s="87"/>
      <c r="D10" s="87"/>
      <c r="E10" s="85"/>
      <c r="F10" s="85"/>
      <c r="G10" s="85"/>
      <c r="H10" s="85"/>
      <c r="I10" s="85"/>
      <c r="J10" s="85"/>
      <c r="K10" s="85"/>
      <c r="L10" s="85"/>
      <c r="M10" s="85"/>
    </row>
    <row r="11" spans="1:13" ht="15.75">
      <c r="A11" s="88" t="s">
        <v>148</v>
      </c>
      <c r="B11" s="87"/>
      <c r="C11" s="87"/>
      <c r="D11" s="87"/>
      <c r="E11" s="85"/>
      <c r="F11" s="85"/>
      <c r="G11" s="85"/>
      <c r="H11" s="85"/>
      <c r="I11" s="85"/>
      <c r="J11" s="85"/>
      <c r="K11" s="85"/>
      <c r="L11" s="85"/>
      <c r="M11" s="85"/>
    </row>
    <row r="12" spans="1:13" ht="15.75">
      <c r="A12" s="184" t="s">
        <v>149</v>
      </c>
      <c r="B12" s="185"/>
      <c r="C12" s="185"/>
      <c r="D12" s="185"/>
      <c r="E12" s="85"/>
      <c r="F12" s="85"/>
      <c r="G12" s="85"/>
      <c r="H12" s="85"/>
      <c r="I12" s="85"/>
      <c r="J12" s="85"/>
      <c r="K12" s="85"/>
      <c r="L12" s="85"/>
      <c r="M12" s="85"/>
    </row>
    <row r="13" spans="1:11" ht="6.7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</row>
    <row r="14" spans="1:11" ht="39" customHeight="1">
      <c r="A14" s="187" t="s">
        <v>136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</row>
    <row r="15" spans="1:11" s="39" customFormat="1" ht="15.75">
      <c r="A15" s="187" t="s">
        <v>24</v>
      </c>
      <c r="B15" s="187"/>
      <c r="C15" s="187"/>
      <c r="D15" s="187"/>
      <c r="E15" s="187"/>
      <c r="F15" s="187"/>
      <c r="G15" s="187"/>
      <c r="H15" s="187"/>
      <c r="I15" s="187"/>
      <c r="J15" s="188"/>
      <c r="K15" s="188"/>
    </row>
    <row r="16" spans="1:12" s="181" customFormat="1" ht="38.25" customHeight="1">
      <c r="A16" s="175"/>
      <c r="B16" s="176"/>
      <c r="C16" s="176"/>
      <c r="D16" s="177"/>
      <c r="E16" s="178"/>
      <c r="F16" s="179" t="s">
        <v>111</v>
      </c>
      <c r="G16" s="179" t="s">
        <v>133</v>
      </c>
      <c r="H16" s="179" t="s">
        <v>144</v>
      </c>
      <c r="I16" s="179" t="s">
        <v>118</v>
      </c>
      <c r="J16" s="179" t="s">
        <v>112</v>
      </c>
      <c r="K16" s="179" t="s">
        <v>134</v>
      </c>
      <c r="L16" s="180"/>
    </row>
    <row r="17" spans="1:12" ht="15.75">
      <c r="A17" s="189" t="s">
        <v>25</v>
      </c>
      <c r="B17" s="190"/>
      <c r="C17" s="190"/>
      <c r="D17" s="190"/>
      <c r="E17" s="191"/>
      <c r="F17" s="51">
        <f>+F18</f>
        <v>5590404</v>
      </c>
      <c r="G17" s="51">
        <f>SUM(G18:G19)</f>
        <v>6892157</v>
      </c>
      <c r="H17" s="51">
        <f>SUM(H18:H19)</f>
        <v>5872204</v>
      </c>
      <c r="I17" s="51">
        <f>+H17-G17</f>
        <v>-1019953</v>
      </c>
      <c r="J17" s="51">
        <f>J18+J19</f>
        <v>5828364</v>
      </c>
      <c r="K17" s="51">
        <f>K18+K19</f>
        <v>5021570</v>
      </c>
      <c r="L17" s="49"/>
    </row>
    <row r="18" spans="1:11" ht="15.75">
      <c r="A18" s="192" t="s">
        <v>0</v>
      </c>
      <c r="B18" s="193"/>
      <c r="C18" s="193"/>
      <c r="D18" s="193"/>
      <c r="E18" s="194"/>
      <c r="F18" s="54">
        <v>5590404</v>
      </c>
      <c r="G18" s="54">
        <v>6811657</v>
      </c>
      <c r="H18" s="54">
        <v>5791704</v>
      </c>
      <c r="I18" s="54">
        <f aca="true" t="shared" si="0" ref="I18:I23">+H18-G18</f>
        <v>-1019953</v>
      </c>
      <c r="J18" s="54">
        <v>5828364</v>
      </c>
      <c r="K18" s="54">
        <v>5021570</v>
      </c>
    </row>
    <row r="19" spans="1:11" ht="15.75">
      <c r="A19" s="199" t="s">
        <v>27</v>
      </c>
      <c r="B19" s="194"/>
      <c r="C19" s="194"/>
      <c r="D19" s="194"/>
      <c r="E19" s="194"/>
      <c r="F19" s="54">
        <v>0</v>
      </c>
      <c r="G19" s="54">
        <v>80500</v>
      </c>
      <c r="H19" s="54">
        <v>80500</v>
      </c>
      <c r="I19" s="54">
        <f t="shared" si="0"/>
        <v>0</v>
      </c>
      <c r="J19" s="54">
        <v>0</v>
      </c>
      <c r="K19" s="54">
        <v>0</v>
      </c>
    </row>
    <row r="20" spans="1:11" ht="15.75">
      <c r="A20" s="50" t="s">
        <v>26</v>
      </c>
      <c r="B20" s="53"/>
      <c r="C20" s="53"/>
      <c r="D20" s="53"/>
      <c r="E20" s="53"/>
      <c r="F20" s="51">
        <f>SUM(F21:F22)</f>
        <v>5590404</v>
      </c>
      <c r="G20" s="51">
        <f>SUM(G21:G22)</f>
        <v>7014703</v>
      </c>
      <c r="H20" s="51">
        <f>SUM(H21:H22)</f>
        <v>5994750</v>
      </c>
      <c r="I20" s="51">
        <f t="shared" si="0"/>
        <v>-1019953</v>
      </c>
      <c r="J20" s="51">
        <f>+J21+J22</f>
        <v>5828364</v>
      </c>
      <c r="K20" s="51">
        <f>+K21+K22</f>
        <v>5021570</v>
      </c>
    </row>
    <row r="21" spans="1:13" ht="15.75">
      <c r="A21" s="201" t="s">
        <v>1</v>
      </c>
      <c r="B21" s="193"/>
      <c r="C21" s="193"/>
      <c r="D21" s="193"/>
      <c r="E21" s="202"/>
      <c r="F21" s="54">
        <v>5560404</v>
      </c>
      <c r="G21" s="54">
        <v>5738980</v>
      </c>
      <c r="H21" s="54">
        <v>5736077</v>
      </c>
      <c r="I21" s="54">
        <f t="shared" si="0"/>
        <v>-2903</v>
      </c>
      <c r="J21" s="54">
        <v>5291506</v>
      </c>
      <c r="K21" s="54">
        <v>5021570</v>
      </c>
      <c r="L21" s="29"/>
      <c r="M21" s="29"/>
    </row>
    <row r="22" spans="1:13" ht="15.75">
      <c r="A22" s="195" t="s">
        <v>30</v>
      </c>
      <c r="B22" s="194"/>
      <c r="C22" s="194"/>
      <c r="D22" s="194"/>
      <c r="E22" s="194"/>
      <c r="F22" s="45">
        <v>30000</v>
      </c>
      <c r="G22" s="45">
        <v>1275723</v>
      </c>
      <c r="H22" s="45">
        <v>258673</v>
      </c>
      <c r="I22" s="45">
        <f t="shared" si="0"/>
        <v>-1017050</v>
      </c>
      <c r="J22" s="45">
        <v>536858</v>
      </c>
      <c r="K22" s="45">
        <v>0</v>
      </c>
      <c r="L22" s="29"/>
      <c r="M22" s="29"/>
    </row>
    <row r="23" spans="1:13" ht="15.75">
      <c r="A23" s="203" t="s">
        <v>2</v>
      </c>
      <c r="B23" s="190"/>
      <c r="C23" s="190"/>
      <c r="D23" s="190"/>
      <c r="E23" s="190"/>
      <c r="F23" s="52">
        <f>+F17-F20</f>
        <v>0</v>
      </c>
      <c r="G23" s="52">
        <f>+G17-G20</f>
        <v>-122546</v>
      </c>
      <c r="H23" s="52">
        <f>+H17-H20</f>
        <v>-122546</v>
      </c>
      <c r="I23" s="52">
        <f t="shared" si="0"/>
        <v>0</v>
      </c>
      <c r="J23" s="52">
        <f>+J17-J20</f>
        <v>0</v>
      </c>
      <c r="K23" s="52">
        <f>+K17-K20</f>
        <v>0</v>
      </c>
      <c r="M23" s="29"/>
    </row>
    <row r="24" spans="1:11" ht="8.25" customHeight="1">
      <c r="A24" s="204"/>
      <c r="B24" s="197"/>
      <c r="C24" s="197"/>
      <c r="D24" s="197"/>
      <c r="E24" s="197"/>
      <c r="F24" s="197"/>
      <c r="G24" s="197"/>
      <c r="H24" s="197"/>
      <c r="I24" s="198"/>
      <c r="J24" s="198"/>
      <c r="K24" s="198"/>
    </row>
    <row r="25" spans="1:13" ht="33" customHeight="1">
      <c r="A25" s="41"/>
      <c r="B25" s="42"/>
      <c r="C25" s="42"/>
      <c r="D25" s="43"/>
      <c r="E25" s="44"/>
      <c r="F25" s="179" t="s">
        <v>111</v>
      </c>
      <c r="G25" s="179" t="s">
        <v>133</v>
      </c>
      <c r="H25" s="179" t="s">
        <v>144</v>
      </c>
      <c r="I25" s="179" t="s">
        <v>118</v>
      </c>
      <c r="J25" s="179" t="s">
        <v>112</v>
      </c>
      <c r="K25" s="179" t="s">
        <v>134</v>
      </c>
      <c r="M25" s="29"/>
    </row>
    <row r="26" spans="1:13" ht="15" customHeight="1">
      <c r="A26" s="205" t="s">
        <v>31</v>
      </c>
      <c r="B26" s="206"/>
      <c r="C26" s="206"/>
      <c r="D26" s="206"/>
      <c r="E26" s="207"/>
      <c r="F26" s="55"/>
      <c r="G26" s="55">
        <v>122546</v>
      </c>
      <c r="H26" s="55">
        <v>122546</v>
      </c>
      <c r="I26" s="55">
        <f>+H26-G26</f>
        <v>0</v>
      </c>
      <c r="J26" s="55">
        <v>0</v>
      </c>
      <c r="K26" s="56">
        <v>0</v>
      </c>
      <c r="M26" s="29"/>
    </row>
    <row r="27" spans="1:13" ht="33" customHeight="1">
      <c r="A27" s="211" t="s">
        <v>32</v>
      </c>
      <c r="B27" s="212"/>
      <c r="C27" s="212"/>
      <c r="D27" s="212"/>
      <c r="E27" s="213"/>
      <c r="F27" s="57"/>
      <c r="G27" s="57">
        <v>122546</v>
      </c>
      <c r="H27" s="57">
        <v>122546</v>
      </c>
      <c r="I27" s="57">
        <f>+H27-G27</f>
        <v>0</v>
      </c>
      <c r="J27" s="57">
        <v>0</v>
      </c>
      <c r="K27" s="52">
        <v>0</v>
      </c>
      <c r="M27" s="29"/>
    </row>
    <row r="28" spans="1:13" s="34" customFormat="1" ht="7.5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M28" s="58"/>
    </row>
    <row r="29" spans="1:14" s="34" customFormat="1" ht="30.75" customHeight="1">
      <c r="A29" s="41"/>
      <c r="B29" s="42"/>
      <c r="C29" s="42"/>
      <c r="D29" s="43"/>
      <c r="E29" s="44"/>
      <c r="F29" s="179" t="s">
        <v>111</v>
      </c>
      <c r="G29" s="179" t="s">
        <v>133</v>
      </c>
      <c r="H29" s="179" t="s">
        <v>144</v>
      </c>
      <c r="I29" s="179" t="s">
        <v>118</v>
      </c>
      <c r="J29" s="179" t="s">
        <v>112</v>
      </c>
      <c r="K29" s="179" t="s">
        <v>134</v>
      </c>
      <c r="M29" s="58"/>
      <c r="N29" s="58"/>
    </row>
    <row r="30" spans="1:13" s="34" customFormat="1" ht="18">
      <c r="A30" s="192" t="s">
        <v>3</v>
      </c>
      <c r="B30" s="193"/>
      <c r="C30" s="193"/>
      <c r="D30" s="193"/>
      <c r="E30" s="193"/>
      <c r="F30" s="45"/>
      <c r="G30" s="45"/>
      <c r="H30" s="45"/>
      <c r="I30" s="45"/>
      <c r="J30" s="45"/>
      <c r="K30" s="45"/>
      <c r="M30" s="58"/>
    </row>
    <row r="31" spans="1:11" s="34" customFormat="1" ht="18">
      <c r="A31" s="192" t="s">
        <v>4</v>
      </c>
      <c r="B31" s="193"/>
      <c r="C31" s="193"/>
      <c r="D31" s="193"/>
      <c r="E31" s="193"/>
      <c r="F31" s="45"/>
      <c r="G31" s="45"/>
      <c r="H31" s="45"/>
      <c r="I31" s="45"/>
      <c r="J31" s="45"/>
      <c r="K31" s="45"/>
    </row>
    <row r="32" spans="1:14" s="34" customFormat="1" ht="18">
      <c r="A32" s="203" t="s">
        <v>5</v>
      </c>
      <c r="B32" s="190"/>
      <c r="C32" s="190"/>
      <c r="D32" s="190"/>
      <c r="E32" s="190"/>
      <c r="F32" s="51">
        <v>0</v>
      </c>
      <c r="G32" s="51">
        <v>0</v>
      </c>
      <c r="H32" s="51">
        <v>0</v>
      </c>
      <c r="I32" s="51">
        <f>I30-I31</f>
        <v>0</v>
      </c>
      <c r="J32" s="51">
        <f>J30-J31</f>
        <v>0</v>
      </c>
      <c r="K32" s="51">
        <f>K30-K31</f>
        <v>0</v>
      </c>
      <c r="M32" s="59"/>
      <c r="N32" s="58"/>
    </row>
    <row r="33" spans="1:11" s="34" customFormat="1" ht="6" customHeight="1">
      <c r="A33" s="196"/>
      <c r="B33" s="197"/>
      <c r="C33" s="197"/>
      <c r="D33" s="197"/>
      <c r="E33" s="197"/>
      <c r="F33" s="197"/>
      <c r="G33" s="197"/>
      <c r="H33" s="197"/>
      <c r="I33" s="198"/>
      <c r="J33" s="198"/>
      <c r="K33" s="198"/>
    </row>
    <row r="34" spans="1:11" s="34" customFormat="1" ht="18">
      <c r="A34" s="201" t="s">
        <v>6</v>
      </c>
      <c r="B34" s="193"/>
      <c r="C34" s="193"/>
      <c r="D34" s="193"/>
      <c r="E34" s="193"/>
      <c r="F34" s="45">
        <v>0</v>
      </c>
      <c r="G34" s="45">
        <v>0</v>
      </c>
      <c r="H34" s="45">
        <v>0</v>
      </c>
      <c r="I34" s="45">
        <f>IF((I23+I27+I32)&lt;&gt;0,"NESLAGANJE ZBROJA",(I23+I27+I32))</f>
        <v>0</v>
      </c>
      <c r="J34" s="45">
        <f>IF((J23+J27+J32)&lt;&gt;0,"NESLAGANJE ZBROJA",(J23+J27+J32))</f>
        <v>0</v>
      </c>
      <c r="K34" s="45">
        <f>IF((K23+K27+K32)&lt;&gt;0,"NESLAGANJE ZBROJA",(K23+K27+K32))</f>
        <v>0</v>
      </c>
    </row>
    <row r="35" spans="1:8" s="34" customFormat="1" ht="9" customHeight="1">
      <c r="A35" s="46"/>
      <c r="B35" s="40"/>
      <c r="C35" s="40"/>
      <c r="D35" s="40"/>
      <c r="E35" s="40"/>
      <c r="F35" s="40"/>
      <c r="G35" s="40"/>
      <c r="H35" s="40"/>
    </row>
    <row r="36" spans="1:11" ht="32.25" customHeight="1">
      <c r="A36" s="209" t="s">
        <v>33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</row>
    <row r="37" spans="5:8" ht="12.75">
      <c r="E37" s="60"/>
      <c r="F37" s="60"/>
      <c r="G37" s="60"/>
      <c r="H37" s="60"/>
    </row>
    <row r="38" spans="9:11" ht="15.75">
      <c r="I38" s="214" t="s">
        <v>70</v>
      </c>
      <c r="J38" s="214"/>
      <c r="K38" s="214"/>
    </row>
    <row r="39" spans="9:11" ht="15.75">
      <c r="I39" s="200" t="s">
        <v>132</v>
      </c>
      <c r="J39" s="200"/>
      <c r="K39" s="200"/>
    </row>
    <row r="43" spans="5:11" ht="12.75">
      <c r="E43" s="61"/>
      <c r="F43" s="61"/>
      <c r="G43" s="61"/>
      <c r="H43" s="61"/>
      <c r="I43" s="31"/>
      <c r="J43" s="31"/>
      <c r="K43" s="31"/>
    </row>
    <row r="44" spans="5:11" ht="12.75">
      <c r="E44" s="61"/>
      <c r="F44" s="61"/>
      <c r="G44" s="61"/>
      <c r="H44" s="61"/>
      <c r="I44" s="29"/>
      <c r="J44" s="29"/>
      <c r="K44" s="29"/>
    </row>
    <row r="45" spans="5:11" ht="12.75">
      <c r="E45" s="61"/>
      <c r="F45" s="61"/>
      <c r="G45" s="61"/>
      <c r="H45" s="61"/>
      <c r="I45" s="29"/>
      <c r="J45" s="29"/>
      <c r="K45" s="29"/>
    </row>
    <row r="46" spans="5:11" ht="12.75">
      <c r="E46" s="61"/>
      <c r="F46" s="61"/>
      <c r="G46" s="61"/>
      <c r="H46" s="61"/>
      <c r="I46" s="29"/>
      <c r="J46" s="29"/>
      <c r="K46" s="29"/>
    </row>
    <row r="47" spans="5:11" ht="12.75">
      <c r="E47" s="61"/>
      <c r="F47" s="61"/>
      <c r="G47" s="61"/>
      <c r="H47" s="61"/>
      <c r="I47" s="29"/>
      <c r="J47" s="29"/>
      <c r="K47" s="29"/>
    </row>
    <row r="48" spans="5:8" ht="12.75">
      <c r="E48" s="61"/>
      <c r="F48" s="61"/>
      <c r="G48" s="61"/>
      <c r="H48" s="61"/>
    </row>
    <row r="53" ht="12.75">
      <c r="I53" s="29"/>
    </row>
    <row r="54" ht="12.75">
      <c r="I54" s="29"/>
    </row>
    <row r="55" ht="12.75">
      <c r="I55" s="29"/>
    </row>
  </sheetData>
  <sheetProtection/>
  <mergeCells count="21">
    <mergeCell ref="A36:K36"/>
    <mergeCell ref="A32:E32"/>
    <mergeCell ref="A31:E31"/>
    <mergeCell ref="A27:E27"/>
    <mergeCell ref="I38:K38"/>
    <mergeCell ref="A30:E30"/>
    <mergeCell ref="A33:K33"/>
    <mergeCell ref="A19:E19"/>
    <mergeCell ref="I39:K39"/>
    <mergeCell ref="A21:E21"/>
    <mergeCell ref="A34:E34"/>
    <mergeCell ref="A23:E23"/>
    <mergeCell ref="A24:K24"/>
    <mergeCell ref="A26:E26"/>
    <mergeCell ref="A28:K28"/>
    <mergeCell ref="A13:K13"/>
    <mergeCell ref="A14:K14"/>
    <mergeCell ref="A15:K15"/>
    <mergeCell ref="A17:E17"/>
    <mergeCell ref="A18:E18"/>
    <mergeCell ref="A22:E22"/>
  </mergeCells>
  <printOptions horizontalCentered="1"/>
  <pageMargins left="0.7" right="0.7" top="0.75" bottom="0.75" header="0.3" footer="0.3"/>
  <pageSetup fitToHeight="1" fitToWidth="1"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6"/>
  <sheetViews>
    <sheetView zoomScale="120" zoomScaleNormal="120" zoomScaleSheetLayoutView="90" workbookViewId="0" topLeftCell="A1">
      <selection activeCell="A1" sqref="A1:A3"/>
    </sheetView>
  </sheetViews>
  <sheetFormatPr defaultColWidth="11.421875" defaultRowHeight="12.75"/>
  <cols>
    <col min="1" max="1" width="36.7109375" style="7" customWidth="1"/>
    <col min="2" max="3" width="14.421875" style="7" customWidth="1"/>
    <col min="4" max="4" width="14.421875" style="35" customWidth="1"/>
    <col min="5" max="6" width="14.421875" style="2" customWidth="1"/>
    <col min="7" max="7" width="16.7109375" style="2" customWidth="1"/>
    <col min="8" max="8" width="14.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10" ht="15.75">
      <c r="A1" s="88" t="str">
        <f>+'OPĆI DIO'!A10</f>
        <v>KLASA: 400-02/22-01/03</v>
      </c>
      <c r="B1" s="87"/>
      <c r="C1" s="87"/>
      <c r="D1" s="87"/>
      <c r="E1" s="85"/>
      <c r="F1" s="85"/>
      <c r="G1" s="85"/>
      <c r="H1" s="85"/>
      <c r="I1" s="85"/>
      <c r="J1" s="85"/>
    </row>
    <row r="2" spans="1:10" ht="15.75">
      <c r="A2" s="88" t="str">
        <f>+'OPĆI DIO'!A11</f>
        <v>URBROJ: 2168-22-22-01</v>
      </c>
      <c r="B2" s="87"/>
      <c r="C2" s="87"/>
      <c r="D2" s="87"/>
      <c r="E2" s="85"/>
      <c r="F2" s="85"/>
      <c r="G2" s="85"/>
      <c r="H2" s="85"/>
      <c r="I2" s="85"/>
      <c r="J2" s="85"/>
    </row>
    <row r="3" spans="1:10" ht="15.75">
      <c r="A3" s="88" t="str">
        <f>+'OPĆI DIO'!A12</f>
        <v>Pula, 30. prosinca 2022. godine</v>
      </c>
      <c r="B3" s="87"/>
      <c r="C3" s="87"/>
      <c r="D3" s="87"/>
      <c r="E3" s="85"/>
      <c r="F3" s="85"/>
      <c r="G3" s="85"/>
      <c r="H3" s="85"/>
      <c r="I3" s="85"/>
      <c r="J3" s="85"/>
    </row>
    <row r="4" spans="1:8" ht="18">
      <c r="A4" s="204" t="s">
        <v>137</v>
      </c>
      <c r="B4" s="204"/>
      <c r="C4" s="204"/>
      <c r="D4" s="204"/>
      <c r="E4" s="204"/>
      <c r="F4" s="204"/>
      <c r="G4" s="204"/>
      <c r="H4" s="204"/>
    </row>
    <row r="5" spans="1:8" s="1" customFormat="1" ht="13.5" thickBot="1">
      <c r="A5" s="5"/>
      <c r="H5" s="6" t="s">
        <v>7</v>
      </c>
    </row>
    <row r="6" spans="1:8" s="1" customFormat="1" ht="16.5" thickBot="1">
      <c r="A6" s="77" t="s">
        <v>8</v>
      </c>
      <c r="B6" s="215" t="s">
        <v>90</v>
      </c>
      <c r="C6" s="216"/>
      <c r="D6" s="216"/>
      <c r="E6" s="216"/>
      <c r="F6" s="216"/>
      <c r="G6" s="216"/>
      <c r="H6" s="217"/>
    </row>
    <row r="7" spans="1:8" s="1" customFormat="1" ht="83.25" customHeight="1" thickBot="1">
      <c r="A7" s="48" t="s">
        <v>53</v>
      </c>
      <c r="B7" s="92" t="s">
        <v>63</v>
      </c>
      <c r="C7" s="93" t="s">
        <v>64</v>
      </c>
      <c r="D7" s="93" t="s">
        <v>65</v>
      </c>
      <c r="E7" s="93" t="s">
        <v>66</v>
      </c>
      <c r="F7" s="93" t="s">
        <v>67</v>
      </c>
      <c r="G7" s="93" t="s">
        <v>68</v>
      </c>
      <c r="H7" s="94" t="s">
        <v>69</v>
      </c>
    </row>
    <row r="8" spans="1:8" s="65" customFormat="1" ht="29.25">
      <c r="A8" s="139" t="s">
        <v>91</v>
      </c>
      <c r="B8" s="78"/>
      <c r="C8" s="62"/>
      <c r="D8" s="62"/>
      <c r="E8" s="62">
        <f>SUM(E9:E12)</f>
        <v>5117137</v>
      </c>
      <c r="F8" s="62"/>
      <c r="G8" s="63"/>
      <c r="H8" s="64"/>
    </row>
    <row r="9" spans="1:8" s="65" customFormat="1" ht="29.25" hidden="1">
      <c r="A9" s="140" t="s">
        <v>92</v>
      </c>
      <c r="B9" s="79"/>
      <c r="C9" s="67"/>
      <c r="D9" s="66"/>
      <c r="E9" s="66"/>
      <c r="F9" s="66"/>
      <c r="G9" s="68"/>
      <c r="H9" s="69"/>
    </row>
    <row r="10" spans="1:8" s="65" customFormat="1" ht="16.5" hidden="1">
      <c r="A10" s="140" t="s">
        <v>93</v>
      </c>
      <c r="B10" s="79"/>
      <c r="C10" s="67"/>
      <c r="D10" s="66"/>
      <c r="E10" s="66"/>
      <c r="F10" s="66"/>
      <c r="G10" s="68"/>
      <c r="H10" s="69"/>
    </row>
    <row r="11" spans="1:8" s="65" customFormat="1" ht="29.25">
      <c r="A11" s="140" t="s">
        <v>94</v>
      </c>
      <c r="B11" s="79"/>
      <c r="C11" s="67"/>
      <c r="D11" s="66"/>
      <c r="E11" s="66">
        <v>4740943</v>
      </c>
      <c r="F11" s="66"/>
      <c r="G11" s="68"/>
      <c r="H11" s="69"/>
    </row>
    <row r="12" spans="1:8" s="65" customFormat="1" ht="33.75" thickBot="1">
      <c r="A12" s="153" t="s">
        <v>117</v>
      </c>
      <c r="B12" s="80"/>
      <c r="C12" s="71"/>
      <c r="D12" s="71"/>
      <c r="E12" s="70">
        <f>456694-80500</f>
        <v>376194</v>
      </c>
      <c r="F12" s="71"/>
      <c r="G12" s="71"/>
      <c r="H12" s="72"/>
    </row>
    <row r="13" spans="1:8" s="65" customFormat="1" ht="29.25">
      <c r="A13" s="139" t="s">
        <v>95</v>
      </c>
      <c r="B13" s="78"/>
      <c r="C13" s="62"/>
      <c r="D13" s="62"/>
      <c r="E13" s="62"/>
      <c r="F13" s="62"/>
      <c r="G13" s="62"/>
      <c r="H13" s="64"/>
    </row>
    <row r="14" spans="1:8" s="65" customFormat="1" ht="17.25" thickBot="1">
      <c r="A14" s="142" t="s">
        <v>96</v>
      </c>
      <c r="B14" s="81"/>
      <c r="C14" s="67"/>
      <c r="D14" s="67"/>
      <c r="E14" s="67"/>
      <c r="F14" s="67"/>
      <c r="G14" s="67"/>
      <c r="H14" s="73"/>
    </row>
    <row r="15" spans="1:8" s="65" customFormat="1" ht="29.25">
      <c r="A15" s="143" t="s">
        <v>97</v>
      </c>
      <c r="B15" s="78"/>
      <c r="C15" s="62">
        <f>+C16</f>
        <v>36493</v>
      </c>
      <c r="D15" s="62"/>
      <c r="E15" s="62"/>
      <c r="F15" s="62"/>
      <c r="G15" s="62"/>
      <c r="H15" s="64"/>
    </row>
    <row r="16" spans="1:8" s="65" customFormat="1" ht="30" thickBot="1">
      <c r="A16" s="140" t="s">
        <v>98</v>
      </c>
      <c r="B16" s="79"/>
      <c r="C16" s="67">
        <v>36493</v>
      </c>
      <c r="D16" s="66"/>
      <c r="E16" s="66"/>
      <c r="F16" s="66"/>
      <c r="G16" s="68"/>
      <c r="H16" s="69"/>
    </row>
    <row r="17" spans="1:8" s="65" customFormat="1" ht="30" hidden="1" thickBot="1">
      <c r="A17" s="141" t="s">
        <v>99</v>
      </c>
      <c r="B17" s="81"/>
      <c r="C17" s="67"/>
      <c r="D17" s="67"/>
      <c r="E17" s="67"/>
      <c r="F17" s="67"/>
      <c r="G17" s="67"/>
      <c r="H17" s="73"/>
    </row>
    <row r="18" spans="1:8" s="65" customFormat="1" ht="27.75" customHeight="1" hidden="1" thickBot="1">
      <c r="A18" s="144" t="s">
        <v>100</v>
      </c>
      <c r="B18" s="81"/>
      <c r="C18" s="67"/>
      <c r="D18" s="67"/>
      <c r="E18" s="67"/>
      <c r="F18" s="67"/>
      <c r="G18" s="67"/>
      <c r="H18" s="73"/>
    </row>
    <row r="19" spans="1:8" s="65" customFormat="1" ht="29.25">
      <c r="A19" s="143" t="s">
        <v>101</v>
      </c>
      <c r="B19" s="78">
        <f>+B20</f>
        <v>638074</v>
      </c>
      <c r="C19" s="62"/>
      <c r="D19" s="62"/>
      <c r="E19" s="62"/>
      <c r="F19" s="62"/>
      <c r="G19" s="62"/>
      <c r="H19" s="64"/>
    </row>
    <row r="20" spans="1:8" s="65" customFormat="1" ht="30" thickBot="1">
      <c r="A20" s="141" t="s">
        <v>102</v>
      </c>
      <c r="B20" s="81">
        <v>638074</v>
      </c>
      <c r="C20" s="67"/>
      <c r="D20" s="67"/>
      <c r="E20" s="67"/>
      <c r="F20" s="67"/>
      <c r="G20" s="67"/>
      <c r="H20" s="73"/>
    </row>
    <row r="21" spans="1:8" s="65" customFormat="1" ht="24" customHeight="1">
      <c r="A21" s="143" t="s">
        <v>142</v>
      </c>
      <c r="B21" s="78"/>
      <c r="C21" s="62">
        <f>+C22</f>
        <v>80500</v>
      </c>
      <c r="D21" s="62"/>
      <c r="E21" s="62"/>
      <c r="F21" s="62"/>
      <c r="G21" s="62"/>
      <c r="H21" s="64"/>
    </row>
    <row r="22" spans="1:8" s="65" customFormat="1" ht="24" customHeight="1" thickBot="1">
      <c r="A22" s="141" t="s">
        <v>143</v>
      </c>
      <c r="B22" s="82"/>
      <c r="C22" s="67">
        <v>80500</v>
      </c>
      <c r="D22" s="67"/>
      <c r="E22" s="67"/>
      <c r="F22" s="67"/>
      <c r="G22" s="67"/>
      <c r="H22" s="73"/>
    </row>
    <row r="23" spans="1:8" s="65" customFormat="1" ht="24" customHeight="1">
      <c r="A23" s="145" t="s">
        <v>52</v>
      </c>
      <c r="B23" s="62"/>
      <c r="C23" s="62">
        <f>+C24</f>
        <v>121780</v>
      </c>
      <c r="D23" s="62"/>
      <c r="E23" s="62">
        <f>+E24</f>
        <v>766</v>
      </c>
      <c r="F23" s="62"/>
      <c r="G23" s="62"/>
      <c r="H23" s="64"/>
    </row>
    <row r="24" spans="1:8" s="65" customFormat="1" ht="24" customHeight="1" thickBot="1">
      <c r="A24" s="146" t="s">
        <v>104</v>
      </c>
      <c r="B24" s="67"/>
      <c r="C24" s="67">
        <v>121780</v>
      </c>
      <c r="D24" s="67"/>
      <c r="E24" s="67">
        <v>766</v>
      </c>
      <c r="F24" s="67"/>
      <c r="G24" s="67"/>
      <c r="H24" s="73"/>
    </row>
    <row r="25" spans="1:8" s="76" customFormat="1" ht="24" customHeight="1" thickBot="1">
      <c r="A25" s="147" t="s">
        <v>9</v>
      </c>
      <c r="B25" s="74">
        <f aca="true" t="shared" si="0" ref="B25:H25">+B8+B13+B15+B19+B21+B23</f>
        <v>638074</v>
      </c>
      <c r="C25" s="74">
        <f t="shared" si="0"/>
        <v>238773</v>
      </c>
      <c r="D25" s="74">
        <f t="shared" si="0"/>
        <v>0</v>
      </c>
      <c r="E25" s="74">
        <f t="shared" si="0"/>
        <v>5117903</v>
      </c>
      <c r="F25" s="74">
        <f t="shared" si="0"/>
        <v>0</v>
      </c>
      <c r="G25" s="74">
        <f t="shared" si="0"/>
        <v>0</v>
      </c>
      <c r="H25" s="75">
        <f t="shared" si="0"/>
        <v>0</v>
      </c>
    </row>
    <row r="26" spans="1:8" s="65" customFormat="1" ht="24" customHeight="1" thickBot="1">
      <c r="A26" s="147" t="s">
        <v>28</v>
      </c>
      <c r="B26" s="220">
        <f>SUM(B25:H25)</f>
        <v>5994750</v>
      </c>
      <c r="C26" s="221"/>
      <c r="D26" s="221"/>
      <c r="E26" s="221"/>
      <c r="F26" s="221"/>
      <c r="G26" s="221"/>
      <c r="H26" s="222"/>
    </row>
    <row r="27" spans="1:8" ht="24" customHeight="1" thickBot="1">
      <c r="A27" s="77" t="s">
        <v>8</v>
      </c>
      <c r="B27" s="215" t="s">
        <v>110</v>
      </c>
      <c r="C27" s="216"/>
      <c r="D27" s="216"/>
      <c r="E27" s="216"/>
      <c r="F27" s="216"/>
      <c r="G27" s="216"/>
      <c r="H27" s="217"/>
    </row>
    <row r="28" spans="1:8" ht="90" thickBot="1">
      <c r="A28" s="48" t="s">
        <v>53</v>
      </c>
      <c r="B28" s="92" t="s">
        <v>63</v>
      </c>
      <c r="C28" s="93" t="s">
        <v>64</v>
      </c>
      <c r="D28" s="93" t="s">
        <v>65</v>
      </c>
      <c r="E28" s="93" t="s">
        <v>66</v>
      </c>
      <c r="F28" s="93" t="s">
        <v>67</v>
      </c>
      <c r="G28" s="93" t="s">
        <v>68</v>
      </c>
      <c r="H28" s="94" t="s">
        <v>69</v>
      </c>
    </row>
    <row r="29" spans="1:8" s="65" customFormat="1" ht="27.75" customHeight="1" thickBot="1">
      <c r="A29" s="139" t="s">
        <v>91</v>
      </c>
      <c r="B29" s="78"/>
      <c r="C29" s="62"/>
      <c r="D29" s="62"/>
      <c r="E29" s="62">
        <f>4380000+249072</f>
        <v>4629072</v>
      </c>
      <c r="F29" s="62"/>
      <c r="G29" s="62"/>
      <c r="H29" s="64"/>
    </row>
    <row r="30" spans="1:8" s="65" customFormat="1" ht="27.75" customHeight="1" hidden="1" thickBot="1">
      <c r="A30" s="140" t="s">
        <v>92</v>
      </c>
      <c r="B30" s="79"/>
      <c r="C30" s="67"/>
      <c r="D30" s="66"/>
      <c r="E30" s="66"/>
      <c r="F30" s="66"/>
      <c r="G30" s="68"/>
      <c r="H30" s="69"/>
    </row>
    <row r="31" spans="1:8" s="65" customFormat="1" ht="27.75" customHeight="1" thickBot="1">
      <c r="A31" s="148" t="s">
        <v>95</v>
      </c>
      <c r="B31" s="78"/>
      <c r="C31" s="62"/>
      <c r="D31" s="62"/>
      <c r="E31" s="62"/>
      <c r="F31" s="62"/>
      <c r="G31" s="62"/>
      <c r="H31" s="64"/>
    </row>
    <row r="32" spans="1:8" s="65" customFormat="1" ht="27.75" customHeight="1" hidden="1">
      <c r="A32" s="149" t="s">
        <v>94</v>
      </c>
      <c r="B32" s="80"/>
      <c r="C32" s="71"/>
      <c r="D32" s="71"/>
      <c r="E32" s="71"/>
      <c r="F32" s="71"/>
      <c r="G32" s="71"/>
      <c r="H32" s="72"/>
    </row>
    <row r="33" spans="1:8" s="65" customFormat="1" ht="27.75" customHeight="1" hidden="1" thickBot="1">
      <c r="A33" s="142" t="s">
        <v>96</v>
      </c>
      <c r="B33" s="81"/>
      <c r="C33" s="67"/>
      <c r="D33" s="67"/>
      <c r="E33" s="67"/>
      <c r="F33" s="67"/>
      <c r="G33" s="67"/>
      <c r="H33" s="73"/>
    </row>
    <row r="34" spans="1:8" s="65" customFormat="1" ht="27.75" customHeight="1" thickBot="1">
      <c r="A34" s="148" t="s">
        <v>97</v>
      </c>
      <c r="B34" s="78"/>
      <c r="C34" s="62">
        <v>78000</v>
      </c>
      <c r="D34" s="62"/>
      <c r="E34" s="62"/>
      <c r="F34" s="62"/>
      <c r="G34" s="62"/>
      <c r="H34" s="64"/>
    </row>
    <row r="35" spans="1:8" s="65" customFormat="1" ht="27.75" customHeight="1" hidden="1">
      <c r="A35" s="149" t="s">
        <v>98</v>
      </c>
      <c r="B35" s="81"/>
      <c r="C35" s="67"/>
      <c r="D35" s="67"/>
      <c r="E35" s="67"/>
      <c r="F35" s="67"/>
      <c r="G35" s="67"/>
      <c r="H35" s="73"/>
    </row>
    <row r="36" spans="1:8" s="65" customFormat="1" ht="27.75" customHeight="1" hidden="1" thickBot="1">
      <c r="A36" s="141" t="s">
        <v>100</v>
      </c>
      <c r="B36" s="81"/>
      <c r="C36" s="67"/>
      <c r="D36" s="67"/>
      <c r="E36" s="67"/>
      <c r="F36" s="67"/>
      <c r="G36" s="67"/>
      <c r="H36" s="73"/>
    </row>
    <row r="37" spans="1:8" s="65" customFormat="1" ht="27" customHeight="1" thickBot="1">
      <c r="A37" s="148" t="s">
        <v>105</v>
      </c>
      <c r="B37" s="78">
        <f>300726+262844+557722</f>
        <v>1121292</v>
      </c>
      <c r="C37" s="62"/>
      <c r="D37" s="62"/>
      <c r="E37" s="62"/>
      <c r="F37" s="62"/>
      <c r="G37" s="62"/>
      <c r="H37" s="64"/>
    </row>
    <row r="38" spans="1:8" s="65" customFormat="1" ht="27.75" customHeight="1" hidden="1" thickBot="1">
      <c r="A38" s="144" t="s">
        <v>106</v>
      </c>
      <c r="B38" s="81">
        <v>479776</v>
      </c>
      <c r="C38" s="67"/>
      <c r="D38" s="67"/>
      <c r="E38" s="67"/>
      <c r="F38" s="67"/>
      <c r="G38" s="67"/>
      <c r="H38" s="73"/>
    </row>
    <row r="39" spans="1:8" s="65" customFormat="1" ht="27.75" customHeight="1" hidden="1" thickBot="1">
      <c r="A39" s="143" t="s">
        <v>103</v>
      </c>
      <c r="B39" s="84"/>
      <c r="C39" s="62"/>
      <c r="D39" s="62"/>
      <c r="E39" s="62"/>
      <c r="F39" s="62"/>
      <c r="G39" s="62"/>
      <c r="H39" s="64"/>
    </row>
    <row r="40" spans="1:8" s="65" customFormat="1" ht="27.75" customHeight="1" hidden="1" thickBot="1">
      <c r="A40" s="146" t="s">
        <v>107</v>
      </c>
      <c r="B40" s="83"/>
      <c r="C40" s="67"/>
      <c r="D40" s="67"/>
      <c r="E40" s="67"/>
      <c r="F40" s="67"/>
      <c r="G40" s="67">
        <v>1000</v>
      </c>
      <c r="H40" s="73"/>
    </row>
    <row r="41" spans="1:8" s="65" customFormat="1" ht="27.75" customHeight="1" hidden="1" thickBot="1">
      <c r="A41" s="145" t="s">
        <v>52</v>
      </c>
      <c r="B41" s="62"/>
      <c r="C41" s="62"/>
      <c r="D41" s="62"/>
      <c r="E41" s="62">
        <f>SUM(E42)</f>
        <v>0</v>
      </c>
      <c r="F41" s="62"/>
      <c r="G41" s="62"/>
      <c r="H41" s="64"/>
    </row>
    <row r="42" spans="1:8" s="65" customFormat="1" ht="27.75" customHeight="1" hidden="1" thickBot="1">
      <c r="A42" s="146" t="s">
        <v>104</v>
      </c>
      <c r="B42" s="67"/>
      <c r="C42" s="67"/>
      <c r="D42" s="67"/>
      <c r="E42" s="67"/>
      <c r="F42" s="67"/>
      <c r="G42" s="67"/>
      <c r="H42" s="73"/>
    </row>
    <row r="43" spans="1:8" s="76" customFormat="1" ht="18.75" customHeight="1" thickBot="1">
      <c r="A43" s="147" t="s">
        <v>9</v>
      </c>
      <c r="B43" s="74">
        <f aca="true" t="shared" si="1" ref="B43:G43">+B29+B31+B34+B37+B39+B41</f>
        <v>1121292</v>
      </c>
      <c r="C43" s="74">
        <f t="shared" si="1"/>
        <v>78000</v>
      </c>
      <c r="D43" s="74">
        <f t="shared" si="1"/>
        <v>0</v>
      </c>
      <c r="E43" s="74">
        <f t="shared" si="1"/>
        <v>4629072</v>
      </c>
      <c r="F43" s="74">
        <f t="shared" si="1"/>
        <v>0</v>
      </c>
      <c r="G43" s="74">
        <f t="shared" si="1"/>
        <v>0</v>
      </c>
      <c r="H43" s="75"/>
    </row>
    <row r="44" spans="1:8" s="65" customFormat="1" ht="20.25" customHeight="1" thickBot="1">
      <c r="A44" s="147" t="s">
        <v>29</v>
      </c>
      <c r="B44" s="220">
        <f>SUM(B43:H43)</f>
        <v>5828364</v>
      </c>
      <c r="C44" s="221"/>
      <c r="D44" s="221"/>
      <c r="E44" s="221"/>
      <c r="F44" s="221"/>
      <c r="G44" s="221"/>
      <c r="H44" s="222"/>
    </row>
    <row r="45" spans="4:5" ht="9" customHeight="1" thickBot="1">
      <c r="D45" s="8"/>
      <c r="E45" s="9"/>
    </row>
    <row r="46" spans="1:8" ht="16.5" thickBot="1">
      <c r="A46" s="77" t="s">
        <v>8</v>
      </c>
      <c r="B46" s="215" t="s">
        <v>135</v>
      </c>
      <c r="C46" s="216"/>
      <c r="D46" s="216"/>
      <c r="E46" s="216"/>
      <c r="F46" s="216"/>
      <c r="G46" s="216"/>
      <c r="H46" s="217"/>
    </row>
    <row r="47" spans="1:8" ht="90" thickBot="1">
      <c r="A47" s="48" t="s">
        <v>53</v>
      </c>
      <c r="B47" s="92" t="s">
        <v>63</v>
      </c>
      <c r="C47" s="93" t="s">
        <v>64</v>
      </c>
      <c r="D47" s="93" t="s">
        <v>65</v>
      </c>
      <c r="E47" s="93" t="s">
        <v>66</v>
      </c>
      <c r="F47" s="93" t="s">
        <v>67</v>
      </c>
      <c r="G47" s="93" t="s">
        <v>68</v>
      </c>
      <c r="H47" s="94" t="s">
        <v>69</v>
      </c>
    </row>
    <row r="48" spans="1:8" s="65" customFormat="1" ht="30" thickBot="1">
      <c r="A48" s="139" t="s">
        <v>91</v>
      </c>
      <c r="B48" s="78"/>
      <c r="C48" s="62"/>
      <c r="D48" s="62"/>
      <c r="E48" s="62">
        <v>4380000</v>
      </c>
      <c r="F48" s="62"/>
      <c r="G48" s="62"/>
      <c r="H48" s="64"/>
    </row>
    <row r="49" spans="1:8" s="65" customFormat="1" ht="27.75" customHeight="1" hidden="1" thickBot="1">
      <c r="A49" s="140" t="s">
        <v>92</v>
      </c>
      <c r="B49" s="79"/>
      <c r="C49" s="67"/>
      <c r="D49" s="66"/>
      <c r="E49" s="66"/>
      <c r="F49" s="66"/>
      <c r="G49" s="68"/>
      <c r="H49" s="69"/>
    </row>
    <row r="50" spans="1:8" s="65" customFormat="1" ht="30" thickBot="1">
      <c r="A50" s="148" t="s">
        <v>95</v>
      </c>
      <c r="B50" s="78"/>
      <c r="C50" s="62"/>
      <c r="D50" s="62"/>
      <c r="E50" s="62"/>
      <c r="F50" s="62"/>
      <c r="G50" s="62"/>
      <c r="H50" s="64"/>
    </row>
    <row r="51" spans="1:8" s="65" customFormat="1" ht="27.75" customHeight="1" hidden="1">
      <c r="A51" s="149" t="s">
        <v>94</v>
      </c>
      <c r="B51" s="80"/>
      <c r="C51" s="71"/>
      <c r="D51" s="71"/>
      <c r="E51" s="71"/>
      <c r="F51" s="71"/>
      <c r="G51" s="71"/>
      <c r="H51" s="72"/>
    </row>
    <row r="52" spans="1:8" s="65" customFormat="1" ht="27.75" customHeight="1" hidden="1" thickBot="1">
      <c r="A52" s="142" t="s">
        <v>96</v>
      </c>
      <c r="B52" s="81"/>
      <c r="C52" s="67"/>
      <c r="D52" s="67"/>
      <c r="E52" s="67"/>
      <c r="F52" s="67"/>
      <c r="G52" s="67"/>
      <c r="H52" s="73"/>
    </row>
    <row r="53" spans="1:8" s="65" customFormat="1" ht="30" thickBot="1">
      <c r="A53" s="148" t="s">
        <v>97</v>
      </c>
      <c r="B53" s="78"/>
      <c r="C53" s="62">
        <v>78000</v>
      </c>
      <c r="D53" s="62"/>
      <c r="E53" s="62"/>
      <c r="F53" s="62"/>
      <c r="G53" s="62"/>
      <c r="H53" s="64"/>
    </row>
    <row r="54" spans="1:8" s="65" customFormat="1" ht="27.75" customHeight="1" hidden="1" thickBot="1">
      <c r="A54" s="149" t="s">
        <v>98</v>
      </c>
      <c r="B54" s="81"/>
      <c r="C54" s="67"/>
      <c r="D54" s="67"/>
      <c r="E54" s="67"/>
      <c r="F54" s="67"/>
      <c r="G54" s="67"/>
      <c r="H54" s="73"/>
    </row>
    <row r="55" spans="1:8" s="65" customFormat="1" ht="27.75" customHeight="1" hidden="1" thickBot="1">
      <c r="A55" s="141" t="s">
        <v>100</v>
      </c>
      <c r="B55" s="81"/>
      <c r="C55" s="67"/>
      <c r="D55" s="67"/>
      <c r="E55" s="67"/>
      <c r="F55" s="67"/>
      <c r="G55" s="67"/>
      <c r="H55" s="73"/>
    </row>
    <row r="56" spans="1:8" s="65" customFormat="1" ht="27.75" customHeight="1" thickBot="1">
      <c r="A56" s="148" t="s">
        <v>105</v>
      </c>
      <c r="B56" s="78">
        <f>300726+262844</f>
        <v>563570</v>
      </c>
      <c r="C56" s="62"/>
      <c r="D56" s="62"/>
      <c r="E56" s="62"/>
      <c r="F56" s="62"/>
      <c r="G56" s="62"/>
      <c r="H56" s="64"/>
    </row>
    <row r="57" spans="1:8" s="65" customFormat="1" ht="27.75" customHeight="1" hidden="1" thickBot="1">
      <c r="A57" s="144" t="s">
        <v>106</v>
      </c>
      <c r="B57" s="81">
        <v>479776</v>
      </c>
      <c r="C57" s="67"/>
      <c r="D57" s="67"/>
      <c r="E57" s="67"/>
      <c r="F57" s="67"/>
      <c r="G57" s="67"/>
      <c r="H57" s="73"/>
    </row>
    <row r="58" spans="1:8" s="65" customFormat="1" ht="27.75" customHeight="1" hidden="1" thickBot="1">
      <c r="A58" s="143" t="s">
        <v>103</v>
      </c>
      <c r="B58" s="84"/>
      <c r="C58" s="62"/>
      <c r="D58" s="62"/>
      <c r="E58" s="62"/>
      <c r="F58" s="62"/>
      <c r="G58" s="62"/>
      <c r="H58" s="64"/>
    </row>
    <row r="59" spans="1:8" s="65" customFormat="1" ht="27.75" customHeight="1" hidden="1" thickBot="1">
      <c r="A59" s="146" t="s">
        <v>107</v>
      </c>
      <c r="B59" s="83"/>
      <c r="C59" s="67"/>
      <c r="D59" s="67"/>
      <c r="E59" s="67"/>
      <c r="F59" s="67"/>
      <c r="G59" s="67">
        <v>1000</v>
      </c>
      <c r="H59" s="73"/>
    </row>
    <row r="60" spans="1:8" s="65" customFormat="1" ht="27.75" customHeight="1" hidden="1" thickBot="1">
      <c r="A60" s="145" t="s">
        <v>52</v>
      </c>
      <c r="B60" s="62"/>
      <c r="C60" s="62"/>
      <c r="D60" s="62"/>
      <c r="E60" s="62">
        <f>SUM(E61)</f>
        <v>0</v>
      </c>
      <c r="F60" s="62"/>
      <c r="G60" s="62"/>
      <c r="H60" s="64"/>
    </row>
    <row r="61" spans="1:8" s="65" customFormat="1" ht="27.75" customHeight="1" hidden="1" thickBot="1">
      <c r="A61" s="146" t="s">
        <v>104</v>
      </c>
      <c r="B61" s="67"/>
      <c r="C61" s="67"/>
      <c r="D61" s="67"/>
      <c r="E61" s="67"/>
      <c r="F61" s="67"/>
      <c r="G61" s="67"/>
      <c r="H61" s="73"/>
    </row>
    <row r="62" spans="1:8" s="76" customFormat="1" ht="24" customHeight="1" thickBot="1">
      <c r="A62" s="147" t="s">
        <v>9</v>
      </c>
      <c r="B62" s="74">
        <f aca="true" t="shared" si="2" ref="B62:G62">+B48+B50+B53+B56+B58+B60</f>
        <v>563570</v>
      </c>
      <c r="C62" s="74">
        <f t="shared" si="2"/>
        <v>78000</v>
      </c>
      <c r="D62" s="74">
        <f t="shared" si="2"/>
        <v>0</v>
      </c>
      <c r="E62" s="74">
        <f t="shared" si="2"/>
        <v>4380000</v>
      </c>
      <c r="F62" s="74">
        <f t="shared" si="2"/>
        <v>0</v>
      </c>
      <c r="G62" s="74">
        <f t="shared" si="2"/>
        <v>0</v>
      </c>
      <c r="H62" s="75"/>
    </row>
    <row r="63" spans="1:8" s="65" customFormat="1" ht="21.75" customHeight="1" thickBot="1">
      <c r="A63" s="147" t="s">
        <v>54</v>
      </c>
      <c r="B63" s="220">
        <f>SUM(B62:H62)</f>
        <v>5021570</v>
      </c>
      <c r="C63" s="221"/>
      <c r="D63" s="221"/>
      <c r="E63" s="221"/>
      <c r="F63" s="221"/>
      <c r="G63" s="221"/>
      <c r="H63" s="222"/>
    </row>
    <row r="64" spans="1:8" s="65" customFormat="1" ht="9" customHeight="1">
      <c r="A64" s="137"/>
      <c r="B64" s="138"/>
      <c r="C64" s="138"/>
      <c r="D64" s="138"/>
      <c r="E64" s="138"/>
      <c r="F64" s="138"/>
      <c r="G64" s="138"/>
      <c r="H64" s="138"/>
    </row>
    <row r="65" spans="4:8" ht="13.5" customHeight="1">
      <c r="D65" s="16"/>
      <c r="E65" s="17"/>
      <c r="F65" s="214" t="s">
        <v>70</v>
      </c>
      <c r="G65" s="214"/>
      <c r="H65" s="214"/>
    </row>
    <row r="66" spans="4:8" ht="13.5" customHeight="1">
      <c r="D66" s="8"/>
      <c r="E66" s="9"/>
      <c r="F66" s="200" t="s">
        <v>132</v>
      </c>
      <c r="G66" s="200"/>
      <c r="H66" s="200"/>
    </row>
    <row r="67" spans="3:5" ht="28.5" customHeight="1">
      <c r="C67" s="10"/>
      <c r="D67" s="8"/>
      <c r="E67" s="18"/>
    </row>
    <row r="68" spans="3:5" ht="13.5" customHeight="1">
      <c r="C68" s="10"/>
      <c r="D68" s="8"/>
      <c r="E68" s="13"/>
    </row>
    <row r="69" spans="4:5" ht="13.5" customHeight="1">
      <c r="D69" s="8"/>
      <c r="E69" s="9"/>
    </row>
    <row r="70" spans="4:5" ht="13.5" customHeight="1">
      <c r="D70" s="8"/>
      <c r="E70" s="17"/>
    </row>
    <row r="71" spans="4:5" ht="13.5" customHeight="1">
      <c r="D71" s="8"/>
      <c r="E71" s="9"/>
    </row>
    <row r="72" spans="4:5" ht="22.5" customHeight="1">
      <c r="D72" s="8"/>
      <c r="E72" s="19"/>
    </row>
    <row r="73" spans="4:5" ht="13.5" customHeight="1">
      <c r="D73" s="14"/>
      <c r="E73" s="15"/>
    </row>
    <row r="74" spans="2:5" ht="13.5" customHeight="1">
      <c r="B74" s="10"/>
      <c r="D74" s="14"/>
      <c r="E74" s="20"/>
    </row>
    <row r="75" spans="3:5" ht="13.5" customHeight="1">
      <c r="C75" s="10"/>
      <c r="D75" s="14"/>
      <c r="E75" s="21"/>
    </row>
    <row r="76" spans="3:5" ht="13.5" customHeight="1">
      <c r="C76" s="10"/>
      <c r="D76" s="16"/>
      <c r="E76" s="13"/>
    </row>
    <row r="77" spans="4:5" ht="13.5" customHeight="1">
      <c r="D77" s="8"/>
      <c r="E77" s="9"/>
    </row>
    <row r="78" spans="2:5" ht="13.5" customHeight="1">
      <c r="B78" s="10"/>
      <c r="D78" s="8"/>
      <c r="E78" s="11"/>
    </row>
    <row r="79" spans="3:5" ht="13.5" customHeight="1">
      <c r="C79" s="10"/>
      <c r="D79" s="8"/>
      <c r="E79" s="20"/>
    </row>
    <row r="80" spans="3:5" ht="13.5" customHeight="1">
      <c r="C80" s="10"/>
      <c r="D80" s="16"/>
      <c r="E80" s="13"/>
    </row>
    <row r="81" spans="4:5" ht="13.5" customHeight="1">
      <c r="D81" s="14"/>
      <c r="E81" s="9"/>
    </row>
    <row r="82" spans="3:5" ht="13.5" customHeight="1">
      <c r="C82" s="10"/>
      <c r="D82" s="14"/>
      <c r="E82" s="20"/>
    </row>
    <row r="83" spans="4:5" ht="22.5" customHeight="1">
      <c r="D83" s="16"/>
      <c r="E83" s="19"/>
    </row>
    <row r="84" spans="4:5" ht="13.5" customHeight="1">
      <c r="D84" s="8"/>
      <c r="E84" s="9"/>
    </row>
    <row r="85" spans="4:5" ht="13.5" customHeight="1">
      <c r="D85" s="16"/>
      <c r="E85" s="13"/>
    </row>
    <row r="86" spans="4:5" ht="13.5" customHeight="1">
      <c r="D86" s="8"/>
      <c r="E86" s="9"/>
    </row>
    <row r="87" spans="4:5" ht="13.5" customHeight="1">
      <c r="D87" s="8"/>
      <c r="E87" s="9"/>
    </row>
    <row r="88" spans="1:5" ht="13.5" customHeight="1">
      <c r="A88" s="10"/>
      <c r="D88" s="22"/>
      <c r="E88" s="20"/>
    </row>
    <row r="89" spans="2:5" ht="13.5" customHeight="1">
      <c r="B89" s="10"/>
      <c r="C89" s="10"/>
      <c r="D89" s="23"/>
      <c r="E89" s="20"/>
    </row>
    <row r="90" spans="2:5" ht="13.5" customHeight="1">
      <c r="B90" s="10"/>
      <c r="C90" s="10"/>
      <c r="D90" s="23"/>
      <c r="E90" s="11"/>
    </row>
    <row r="91" spans="2:5" ht="13.5" customHeight="1">
      <c r="B91" s="10"/>
      <c r="C91" s="10"/>
      <c r="D91" s="16"/>
      <c r="E91" s="17"/>
    </row>
    <row r="92" spans="4:5" ht="12.75">
      <c r="D92" s="8"/>
      <c r="E92" s="9"/>
    </row>
    <row r="93" spans="2:5" ht="12.75">
      <c r="B93" s="10"/>
      <c r="D93" s="8"/>
      <c r="E93" s="20"/>
    </row>
    <row r="94" spans="3:5" ht="12.75">
      <c r="C94" s="10"/>
      <c r="D94" s="8"/>
      <c r="E94" s="11"/>
    </row>
    <row r="95" spans="3:5" ht="12.75">
      <c r="C95" s="10"/>
      <c r="D95" s="16"/>
      <c r="E95" s="13"/>
    </row>
    <row r="96" spans="4:5" ht="12.75">
      <c r="D96" s="8"/>
      <c r="E96" s="9"/>
    </row>
    <row r="97" spans="4:5" ht="12.75">
      <c r="D97" s="8"/>
      <c r="E97" s="9"/>
    </row>
    <row r="98" spans="4:5" ht="12.75">
      <c r="D98" s="24"/>
      <c r="E98" s="25"/>
    </row>
    <row r="99" spans="4:5" ht="12.75">
      <c r="D99" s="8"/>
      <c r="E99" s="9"/>
    </row>
    <row r="100" spans="4:5" ht="12.75">
      <c r="D100" s="8"/>
      <c r="E100" s="9"/>
    </row>
    <row r="101" spans="4:5" ht="12.75">
      <c r="D101" s="8"/>
      <c r="E101" s="9"/>
    </row>
    <row r="102" spans="4:5" ht="12.75">
      <c r="D102" s="16"/>
      <c r="E102" s="13"/>
    </row>
    <row r="103" spans="4:5" ht="12.75">
      <c r="D103" s="8"/>
      <c r="E103" s="9"/>
    </row>
    <row r="104" spans="4:5" ht="12.75">
      <c r="D104" s="16"/>
      <c r="E104" s="13"/>
    </row>
    <row r="105" spans="4:5" ht="12.75">
      <c r="D105" s="8"/>
      <c r="E105" s="9"/>
    </row>
    <row r="106" spans="4:5" ht="12.75">
      <c r="D106" s="8"/>
      <c r="E106" s="9"/>
    </row>
    <row r="107" spans="4:5" ht="12.75">
      <c r="D107" s="8"/>
      <c r="E107" s="9"/>
    </row>
    <row r="108" spans="4:5" ht="12.75">
      <c r="D108" s="8"/>
      <c r="E108" s="9"/>
    </row>
    <row r="109" spans="1:5" ht="28.5" customHeight="1">
      <c r="A109" s="18"/>
      <c r="B109" s="18"/>
      <c r="C109" s="18"/>
      <c r="D109" s="90"/>
      <c r="E109" s="91"/>
    </row>
    <row r="110" spans="3:5" ht="12.75">
      <c r="C110" s="10"/>
      <c r="D110" s="8"/>
      <c r="E110" s="11"/>
    </row>
    <row r="111" spans="4:5" ht="12.75">
      <c r="D111" s="26"/>
      <c r="E111" s="27"/>
    </row>
    <row r="112" spans="4:5" ht="12.75">
      <c r="D112" s="8"/>
      <c r="E112" s="9"/>
    </row>
    <row r="113" spans="4:5" ht="12.75">
      <c r="D113" s="24"/>
      <c r="E113" s="25"/>
    </row>
    <row r="114" spans="4:5" ht="12.75">
      <c r="D114" s="24"/>
      <c r="E114" s="25"/>
    </row>
    <row r="115" spans="4:5" ht="12.75">
      <c r="D115" s="8"/>
      <c r="E115" s="9"/>
    </row>
    <row r="116" spans="4:5" ht="12.75">
      <c r="D116" s="16"/>
      <c r="E116" s="13"/>
    </row>
    <row r="117" spans="4:5" ht="12.75">
      <c r="D117" s="8"/>
      <c r="E117" s="9"/>
    </row>
    <row r="118" spans="4:5" ht="12.75">
      <c r="D118" s="8"/>
      <c r="E118" s="9"/>
    </row>
    <row r="119" spans="4:5" ht="12.75">
      <c r="D119" s="16"/>
      <c r="E119" s="13"/>
    </row>
    <row r="120" spans="4:5" ht="12.75">
      <c r="D120" s="8"/>
      <c r="E120" s="9"/>
    </row>
    <row r="121" spans="4:5" ht="12.75">
      <c r="D121" s="24"/>
      <c r="E121" s="25"/>
    </row>
    <row r="122" spans="4:5" ht="12.75">
      <c r="D122" s="16"/>
      <c r="E122" s="27"/>
    </row>
    <row r="123" spans="4:5" ht="12.75">
      <c r="D123" s="14"/>
      <c r="E123" s="25"/>
    </row>
    <row r="124" spans="4:5" ht="12.75">
      <c r="D124" s="16"/>
      <c r="E124" s="13"/>
    </row>
    <row r="125" spans="4:5" ht="12.75">
      <c r="D125" s="8"/>
      <c r="E125" s="9"/>
    </row>
    <row r="126" spans="3:5" ht="12.75">
      <c r="C126" s="10"/>
      <c r="D126" s="8"/>
      <c r="E126" s="11"/>
    </row>
    <row r="127" spans="4:5" ht="12.75">
      <c r="D127" s="14"/>
      <c r="E127" s="13"/>
    </row>
    <row r="128" spans="4:5" ht="12.75">
      <c r="D128" s="14"/>
      <c r="E128" s="25"/>
    </row>
    <row r="129" spans="3:5" ht="12.75">
      <c r="C129" s="10"/>
      <c r="D129" s="14"/>
      <c r="E129" s="28"/>
    </row>
    <row r="130" spans="3:5" ht="12.75">
      <c r="C130" s="10"/>
      <c r="D130" s="16"/>
      <c r="E130" s="17"/>
    </row>
    <row r="131" spans="4:5" ht="12.75">
      <c r="D131" s="8"/>
      <c r="E131" s="9"/>
    </row>
    <row r="132" spans="4:5" ht="12.75">
      <c r="D132" s="26"/>
      <c r="E132" s="29"/>
    </row>
    <row r="133" spans="4:5" ht="11.25" customHeight="1">
      <c r="D133" s="24"/>
      <c r="E133" s="25"/>
    </row>
    <row r="134" spans="2:5" ht="24" customHeight="1">
      <c r="B134" s="10"/>
      <c r="D134" s="24"/>
      <c r="E134" s="30"/>
    </row>
    <row r="135" spans="3:5" ht="15" customHeight="1">
      <c r="C135" s="10"/>
      <c r="D135" s="24"/>
      <c r="E135" s="30"/>
    </row>
    <row r="136" spans="4:5" ht="11.25" customHeight="1">
      <c r="D136" s="26"/>
      <c r="E136" s="27"/>
    </row>
    <row r="137" spans="4:5" ht="12.75">
      <c r="D137" s="24"/>
      <c r="E137" s="25"/>
    </row>
    <row r="138" spans="2:5" ht="13.5" customHeight="1">
      <c r="B138" s="10"/>
      <c r="D138" s="24"/>
      <c r="E138" s="31"/>
    </row>
    <row r="139" spans="3:5" ht="12.75" customHeight="1">
      <c r="C139" s="10"/>
      <c r="D139" s="24"/>
      <c r="E139" s="11"/>
    </row>
    <row r="140" spans="3:5" ht="12.75" customHeight="1">
      <c r="C140" s="10"/>
      <c r="D140" s="16"/>
      <c r="E140" s="17"/>
    </row>
    <row r="141" spans="4:5" ht="12.75">
      <c r="D141" s="8"/>
      <c r="E141" s="9"/>
    </row>
    <row r="142" spans="3:5" ht="12.75">
      <c r="C142" s="10"/>
      <c r="D142" s="8"/>
      <c r="E142" s="28"/>
    </row>
    <row r="143" spans="4:5" ht="12.75">
      <c r="D143" s="26"/>
      <c r="E143" s="27"/>
    </row>
    <row r="144" spans="4:5" ht="12.75">
      <c r="D144" s="24"/>
      <c r="E144" s="25"/>
    </row>
    <row r="145" spans="4:5" ht="12.75">
      <c r="D145" s="8"/>
      <c r="E145" s="9"/>
    </row>
    <row r="146" spans="1:5" ht="19.5" customHeight="1">
      <c r="A146" s="32"/>
      <c r="B146" s="4"/>
      <c r="C146" s="4"/>
      <c r="D146" s="4"/>
      <c r="E146" s="20"/>
    </row>
    <row r="147" spans="1:5" ht="15" customHeight="1">
      <c r="A147" s="10"/>
      <c r="D147" s="22"/>
      <c r="E147" s="20"/>
    </row>
    <row r="148" spans="1:5" ht="12.75">
      <c r="A148" s="10"/>
      <c r="B148" s="10"/>
      <c r="D148" s="22"/>
      <c r="E148" s="11"/>
    </row>
    <row r="149" spans="3:5" ht="12.75">
      <c r="C149" s="10"/>
      <c r="D149" s="8"/>
      <c r="E149" s="20"/>
    </row>
    <row r="150" spans="4:5" ht="12.75">
      <c r="D150" s="12"/>
      <c r="E150" s="13"/>
    </row>
    <row r="151" spans="2:5" ht="12.75">
      <c r="B151" s="10"/>
      <c r="D151" s="8"/>
      <c r="E151" s="11"/>
    </row>
    <row r="152" spans="3:5" ht="12.75">
      <c r="C152" s="10"/>
      <c r="D152" s="8"/>
      <c r="E152" s="11"/>
    </row>
    <row r="153" spans="4:5" ht="12.75">
      <c r="D153" s="16"/>
      <c r="E153" s="17"/>
    </row>
    <row r="154" spans="3:5" ht="22.5" customHeight="1">
      <c r="C154" s="10"/>
      <c r="D154" s="8"/>
      <c r="E154" s="18"/>
    </row>
    <row r="155" spans="4:5" ht="12.75">
      <c r="D155" s="8"/>
      <c r="E155" s="17"/>
    </row>
    <row r="156" spans="2:5" ht="12.75">
      <c r="B156" s="10"/>
      <c r="D156" s="14"/>
      <c r="E156" s="20"/>
    </row>
    <row r="157" spans="3:5" ht="12.75">
      <c r="C157" s="10"/>
      <c r="D157" s="14"/>
      <c r="E157" s="21"/>
    </row>
    <row r="158" spans="4:5" ht="12.75">
      <c r="D158" s="16"/>
      <c r="E158" s="13"/>
    </row>
    <row r="159" spans="1:5" ht="13.5" customHeight="1">
      <c r="A159" s="10"/>
      <c r="D159" s="22"/>
      <c r="E159" s="20"/>
    </row>
    <row r="160" spans="2:5" ht="13.5" customHeight="1">
      <c r="B160" s="10"/>
      <c r="D160" s="8"/>
      <c r="E160" s="20"/>
    </row>
    <row r="161" spans="3:5" ht="13.5" customHeight="1">
      <c r="C161" s="10"/>
      <c r="D161" s="8"/>
      <c r="E161" s="11"/>
    </row>
    <row r="162" spans="3:5" ht="12.75">
      <c r="C162" s="10"/>
      <c r="D162" s="16"/>
      <c r="E162" s="13"/>
    </row>
    <row r="163" spans="3:5" ht="12.75">
      <c r="C163" s="10"/>
      <c r="D163" s="8"/>
      <c r="E163" s="11"/>
    </row>
    <row r="164" spans="4:5" ht="12.75">
      <c r="D164" s="26"/>
      <c r="E164" s="27"/>
    </row>
    <row r="165" spans="3:5" ht="12.75">
      <c r="C165" s="10"/>
      <c r="D165" s="14"/>
      <c r="E165" s="28"/>
    </row>
    <row r="166" spans="3:5" ht="12.75">
      <c r="C166" s="10"/>
      <c r="D166" s="16"/>
      <c r="E166" s="17"/>
    </row>
    <row r="167" spans="4:5" ht="12.75">
      <c r="D167" s="26"/>
      <c r="E167" s="33"/>
    </row>
    <row r="168" spans="2:5" ht="12.75">
      <c r="B168" s="10"/>
      <c r="D168" s="24"/>
      <c r="E168" s="31"/>
    </row>
    <row r="169" spans="3:5" ht="12.75">
      <c r="C169" s="10"/>
      <c r="D169" s="24"/>
      <c r="E169" s="11"/>
    </row>
    <row r="170" spans="3:5" ht="12.75">
      <c r="C170" s="10"/>
      <c r="D170" s="16"/>
      <c r="E170" s="17"/>
    </row>
    <row r="171" spans="3:5" ht="12.75">
      <c r="C171" s="10"/>
      <c r="D171" s="16"/>
      <c r="E171" s="17"/>
    </row>
    <row r="172" spans="4:5" ht="12.75">
      <c r="D172" s="8"/>
      <c r="E172" s="9"/>
    </row>
    <row r="173" spans="1:5" s="34" customFormat="1" ht="18" customHeight="1">
      <c r="A173" s="218"/>
      <c r="B173" s="219"/>
      <c r="C173" s="219"/>
      <c r="D173" s="219"/>
      <c r="E173" s="219"/>
    </row>
    <row r="174" spans="1:5" ht="28.5" customHeight="1">
      <c r="A174" s="18"/>
      <c r="B174" s="18"/>
      <c r="C174" s="18"/>
      <c r="D174" s="90"/>
      <c r="E174" s="91"/>
    </row>
    <row r="176" spans="1:5" ht="15.75">
      <c r="A176" s="36"/>
      <c r="B176" s="10"/>
      <c r="C176" s="10"/>
      <c r="D176" s="37"/>
      <c r="E176" s="3"/>
    </row>
    <row r="177" spans="1:5" ht="12.75">
      <c r="A177" s="10"/>
      <c r="B177" s="10"/>
      <c r="C177" s="10"/>
      <c r="D177" s="37"/>
      <c r="E177" s="3"/>
    </row>
    <row r="178" spans="1:5" ht="17.25" customHeight="1">
      <c r="A178" s="10"/>
      <c r="B178" s="10"/>
      <c r="C178" s="10"/>
      <c r="D178" s="37"/>
      <c r="E178" s="3"/>
    </row>
    <row r="179" spans="1:5" ht="13.5" customHeight="1">
      <c r="A179" s="10"/>
      <c r="B179" s="10"/>
      <c r="C179" s="10"/>
      <c r="D179" s="37"/>
      <c r="E179" s="3"/>
    </row>
    <row r="180" spans="1:5" ht="12.75">
      <c r="A180" s="10"/>
      <c r="B180" s="10"/>
      <c r="C180" s="10"/>
      <c r="D180" s="37"/>
      <c r="E180" s="3"/>
    </row>
    <row r="181" spans="1:3" ht="12.75">
      <c r="A181" s="10"/>
      <c r="B181" s="10"/>
      <c r="C181" s="10"/>
    </row>
    <row r="182" spans="1:5" ht="12.75">
      <c r="A182" s="10"/>
      <c r="B182" s="10"/>
      <c r="C182" s="10"/>
      <c r="D182" s="37"/>
      <c r="E182" s="3"/>
    </row>
    <row r="183" spans="1:5" ht="12.75">
      <c r="A183" s="10"/>
      <c r="B183" s="10"/>
      <c r="C183" s="10"/>
      <c r="D183" s="37"/>
      <c r="E183" s="38"/>
    </row>
    <row r="184" spans="1:5" ht="12.75">
      <c r="A184" s="10"/>
      <c r="B184" s="10"/>
      <c r="C184" s="10"/>
      <c r="D184" s="37"/>
      <c r="E184" s="3"/>
    </row>
    <row r="185" spans="1:5" ht="22.5" customHeight="1">
      <c r="A185" s="10"/>
      <c r="B185" s="10"/>
      <c r="C185" s="10"/>
      <c r="D185" s="37"/>
      <c r="E185" s="18"/>
    </row>
    <row r="186" spans="4:5" ht="22.5" customHeight="1">
      <c r="D186" s="16"/>
      <c r="E186" s="19"/>
    </row>
  </sheetData>
  <sheetProtection/>
  <mergeCells count="10">
    <mergeCell ref="A4:H4"/>
    <mergeCell ref="B27:H27"/>
    <mergeCell ref="B46:H46"/>
    <mergeCell ref="A173:E173"/>
    <mergeCell ref="B6:H6"/>
    <mergeCell ref="B26:H26"/>
    <mergeCell ref="B44:H44"/>
    <mergeCell ref="B63:H63"/>
    <mergeCell ref="F65:H65"/>
    <mergeCell ref="F66:H66"/>
  </mergeCells>
  <printOptions horizontalCentered="1"/>
  <pageMargins left="0.2362204724409449" right="0.2362204724409449" top="0.7480314960629921" bottom="0.7480314960629921" header="0.31496062992125984" footer="0.31496062992125984"/>
  <pageSetup firstPageNumber="2" useFirstPageNumber="1" horizontalDpi="300" verticalDpi="300" orientation="landscape" paperSize="9" scale="8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70"/>
  <sheetViews>
    <sheetView tabSelected="1" zoomScalePageLayoutView="0" workbookViewId="0" topLeftCell="A5">
      <pane ySplit="1" topLeftCell="A184" activePane="bottomLeft" state="frozen"/>
      <selection pane="topLeft" activeCell="A5" sqref="A5"/>
      <selection pane="bottomLeft" activeCell="D208" sqref="D208"/>
    </sheetView>
  </sheetViews>
  <sheetFormatPr defaultColWidth="11.421875" defaultRowHeight="12.75"/>
  <cols>
    <col min="1" max="1" width="11.421875" style="130" bestFit="1" customWidth="1"/>
    <col min="2" max="2" width="40.7109375" style="136" bestFit="1" customWidth="1"/>
    <col min="3" max="5" width="8.8515625" style="131" bestFit="1" customWidth="1"/>
    <col min="6" max="6" width="10.28125" style="131" customWidth="1"/>
    <col min="7" max="11" width="9.28125" style="131" customWidth="1"/>
    <col min="12" max="12" width="11.00390625" style="131" customWidth="1"/>
    <col min="13" max="13" width="9.28125" style="131" customWidth="1"/>
    <col min="14" max="15" width="11.421875" style="131" customWidth="1"/>
    <col min="16" max="16384" width="11.421875" style="99" customWidth="1"/>
  </cols>
  <sheetData>
    <row r="1" spans="1:15" ht="16.5">
      <c r="A1" s="96" t="str">
        <f>+'OPĆI DIO'!A10</f>
        <v>KLASA: 400-02/22-01/03</v>
      </c>
      <c r="B1" s="97"/>
      <c r="C1" s="97"/>
      <c r="D1" s="97"/>
      <c r="E1" s="97"/>
      <c r="F1" s="97"/>
      <c r="G1" s="97"/>
      <c r="H1" s="98"/>
      <c r="I1" s="98"/>
      <c r="J1" s="98"/>
      <c r="K1" s="98"/>
      <c r="L1" s="98"/>
      <c r="M1" s="98"/>
      <c r="N1" s="99"/>
      <c r="O1" s="99"/>
    </row>
    <row r="2" spans="1:15" ht="16.5">
      <c r="A2" s="96" t="str">
        <f>+'OPĆI DIO'!A11</f>
        <v>URBROJ: 2168-22-22-01</v>
      </c>
      <c r="B2" s="97"/>
      <c r="C2" s="97"/>
      <c r="D2" s="97"/>
      <c r="E2" s="97"/>
      <c r="F2" s="97"/>
      <c r="G2" s="97"/>
      <c r="H2" s="98"/>
      <c r="I2" s="98"/>
      <c r="J2" s="98"/>
      <c r="K2" s="98"/>
      <c r="L2" s="98"/>
      <c r="M2" s="98"/>
      <c r="N2" s="99"/>
      <c r="O2" s="99"/>
    </row>
    <row r="3" spans="1:15" ht="16.5">
      <c r="A3" s="96" t="str">
        <f>+'OPĆI DIO'!A12</f>
        <v>Pula, 30. prosinca 2022. godine</v>
      </c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9"/>
      <c r="O3" s="99"/>
    </row>
    <row r="4" spans="1:15" ht="18">
      <c r="A4" s="223" t="s">
        <v>138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15" s="155" customFormat="1" ht="76.5">
      <c r="A5" s="100" t="s">
        <v>10</v>
      </c>
      <c r="B5" s="154" t="s">
        <v>11</v>
      </c>
      <c r="C5" s="89" t="s">
        <v>111</v>
      </c>
      <c r="D5" s="89" t="s">
        <v>133</v>
      </c>
      <c r="E5" s="182" t="s">
        <v>144</v>
      </c>
      <c r="F5" s="89" t="s">
        <v>118</v>
      </c>
      <c r="G5" s="89" t="s">
        <v>84</v>
      </c>
      <c r="H5" s="89" t="s">
        <v>85</v>
      </c>
      <c r="I5" s="89" t="s">
        <v>86</v>
      </c>
      <c r="J5" s="89" t="s">
        <v>87</v>
      </c>
      <c r="K5" s="89" t="s">
        <v>88</v>
      </c>
      <c r="L5" s="89" t="s">
        <v>83</v>
      </c>
      <c r="M5" s="89" t="s">
        <v>89</v>
      </c>
      <c r="N5" s="89" t="s">
        <v>112</v>
      </c>
      <c r="O5" s="89" t="s">
        <v>134</v>
      </c>
    </row>
    <row r="6" spans="1:15" s="104" customFormat="1" ht="16.5">
      <c r="A6" s="102" t="s">
        <v>74</v>
      </c>
      <c r="B6" s="132" t="s">
        <v>82</v>
      </c>
      <c r="C6" s="103">
        <f aca="true" t="shared" si="0" ref="C6:O6">+C7+C89+C162+C185</f>
        <v>5590403.63</v>
      </c>
      <c r="D6" s="103">
        <f>+D7+D89+D162+D185</f>
        <v>7014703</v>
      </c>
      <c r="E6" s="103">
        <f aca="true" t="shared" si="1" ref="E6:J6">+E7+E89+E162+E185</f>
        <v>5994749.7</v>
      </c>
      <c r="F6" s="103">
        <f t="shared" si="1"/>
        <v>-1019953.3</v>
      </c>
      <c r="G6" s="103">
        <f t="shared" si="1"/>
        <v>638074</v>
      </c>
      <c r="H6" s="103">
        <f t="shared" si="1"/>
        <v>158272.7</v>
      </c>
      <c r="I6" s="103">
        <f t="shared" si="1"/>
        <v>0</v>
      </c>
      <c r="J6" s="103">
        <f t="shared" si="1"/>
        <v>5198403</v>
      </c>
      <c r="K6" s="103">
        <f t="shared" si="0"/>
        <v>0</v>
      </c>
      <c r="L6" s="103">
        <f t="shared" si="0"/>
        <v>0</v>
      </c>
      <c r="M6" s="103">
        <f t="shared" si="0"/>
        <v>0</v>
      </c>
      <c r="N6" s="103">
        <f t="shared" si="0"/>
        <v>5828364</v>
      </c>
      <c r="O6" s="172">
        <f t="shared" si="0"/>
        <v>5021570</v>
      </c>
    </row>
    <row r="7" spans="1:15" s="104" customFormat="1" ht="21.75" customHeight="1">
      <c r="A7" s="105">
        <v>2201</v>
      </c>
      <c r="B7" s="106" t="s">
        <v>34</v>
      </c>
      <c r="C7" s="107">
        <f>+C8+C19+C35+C75</f>
        <v>5281400.63</v>
      </c>
      <c r="D7" s="107">
        <f>+D8+D19+D35+D75</f>
        <v>5407038</v>
      </c>
      <c r="E7" s="107">
        <f>+E8+E19+E35+E75</f>
        <v>5422828.7</v>
      </c>
      <c r="F7" s="107">
        <f>+F8+F19+F35+F75</f>
        <v>15790.699999999997</v>
      </c>
      <c r="G7" s="107">
        <f>+G8+G19+G35+G75</f>
        <v>592825</v>
      </c>
      <c r="H7" s="107">
        <f aca="true" t="shared" si="2" ref="H7:O7">+H8+H19+H35+H75</f>
        <v>109668.7</v>
      </c>
      <c r="I7" s="107">
        <f t="shared" si="2"/>
        <v>0</v>
      </c>
      <c r="J7" s="107">
        <f t="shared" si="2"/>
        <v>4720335</v>
      </c>
      <c r="K7" s="107">
        <f t="shared" si="2"/>
        <v>0</v>
      </c>
      <c r="L7" s="107">
        <f t="shared" si="2"/>
        <v>0</v>
      </c>
      <c r="M7" s="107">
        <f t="shared" si="2"/>
        <v>0</v>
      </c>
      <c r="N7" s="107">
        <f t="shared" si="2"/>
        <v>5021570</v>
      </c>
      <c r="O7" s="150">
        <f t="shared" si="2"/>
        <v>5021570</v>
      </c>
    </row>
    <row r="8" spans="1:15" s="104" customFormat="1" ht="12.75">
      <c r="A8" s="108" t="s">
        <v>35</v>
      </c>
      <c r="B8" s="133" t="s">
        <v>36</v>
      </c>
      <c r="C8" s="109">
        <f>+C9</f>
        <v>300943.07999999996</v>
      </c>
      <c r="D8" s="109">
        <f aca="true" t="shared" si="3" ref="D8:O9">+D9</f>
        <v>307489</v>
      </c>
      <c r="E8" s="109">
        <f t="shared" si="3"/>
        <v>307489</v>
      </c>
      <c r="F8" s="109">
        <f t="shared" si="3"/>
        <v>0</v>
      </c>
      <c r="G8" s="109">
        <f t="shared" si="3"/>
        <v>307489</v>
      </c>
      <c r="H8" s="109">
        <f t="shared" si="3"/>
        <v>0</v>
      </c>
      <c r="I8" s="109">
        <f t="shared" si="3"/>
        <v>0</v>
      </c>
      <c r="J8" s="109">
        <f t="shared" si="3"/>
        <v>0</v>
      </c>
      <c r="K8" s="109">
        <f t="shared" si="3"/>
        <v>0</v>
      </c>
      <c r="L8" s="109">
        <f t="shared" si="3"/>
        <v>0</v>
      </c>
      <c r="M8" s="109">
        <f t="shared" si="3"/>
        <v>0</v>
      </c>
      <c r="N8" s="109">
        <f t="shared" si="3"/>
        <v>300726</v>
      </c>
      <c r="O8" s="151">
        <f t="shared" si="3"/>
        <v>300726</v>
      </c>
    </row>
    <row r="9" spans="1:15" s="104" customFormat="1" ht="12.75" customHeight="1">
      <c r="A9" s="111">
        <v>48007</v>
      </c>
      <c r="B9" s="134" t="s">
        <v>71</v>
      </c>
      <c r="C9" s="109">
        <f>+C10</f>
        <v>300943.07999999996</v>
      </c>
      <c r="D9" s="109">
        <f t="shared" si="3"/>
        <v>307489</v>
      </c>
      <c r="E9" s="109">
        <f t="shared" si="3"/>
        <v>307489</v>
      </c>
      <c r="F9" s="109">
        <f t="shared" si="3"/>
        <v>0</v>
      </c>
      <c r="G9" s="109">
        <f t="shared" si="3"/>
        <v>307489</v>
      </c>
      <c r="H9" s="109">
        <f t="shared" si="3"/>
        <v>0</v>
      </c>
      <c r="I9" s="109">
        <f t="shared" si="3"/>
        <v>0</v>
      </c>
      <c r="J9" s="109">
        <f t="shared" si="3"/>
        <v>0</v>
      </c>
      <c r="K9" s="109">
        <f t="shared" si="3"/>
        <v>0</v>
      </c>
      <c r="L9" s="109">
        <f t="shared" si="3"/>
        <v>0</v>
      </c>
      <c r="M9" s="109">
        <f t="shared" si="3"/>
        <v>0</v>
      </c>
      <c r="N9" s="109">
        <f t="shared" si="3"/>
        <v>300726</v>
      </c>
      <c r="O9" s="151">
        <f t="shared" si="3"/>
        <v>300726</v>
      </c>
    </row>
    <row r="10" spans="1:15" s="104" customFormat="1" ht="12.75">
      <c r="A10" s="114">
        <v>3</v>
      </c>
      <c r="B10" s="115" t="s">
        <v>12</v>
      </c>
      <c r="C10" s="112">
        <f>+C11+C17</f>
        <v>300943.07999999996</v>
      </c>
      <c r="D10" s="112">
        <f>+D11+D17</f>
        <v>307489</v>
      </c>
      <c r="E10" s="112">
        <f>+E11+E17</f>
        <v>307489</v>
      </c>
      <c r="F10" s="112">
        <f>+E10-D10</f>
        <v>0</v>
      </c>
      <c r="G10" s="112">
        <f aca="true" t="shared" si="4" ref="G10:O10">+G11+G17</f>
        <v>307489</v>
      </c>
      <c r="H10" s="112">
        <f t="shared" si="4"/>
        <v>0</v>
      </c>
      <c r="I10" s="112">
        <f t="shared" si="4"/>
        <v>0</v>
      </c>
      <c r="J10" s="112">
        <f t="shared" si="4"/>
        <v>0</v>
      </c>
      <c r="K10" s="112">
        <f t="shared" si="4"/>
        <v>0</v>
      </c>
      <c r="L10" s="112">
        <f t="shared" si="4"/>
        <v>0</v>
      </c>
      <c r="M10" s="112">
        <f t="shared" si="4"/>
        <v>0</v>
      </c>
      <c r="N10" s="112">
        <f t="shared" si="4"/>
        <v>300726</v>
      </c>
      <c r="O10" s="113">
        <f t="shared" si="4"/>
        <v>300726</v>
      </c>
    </row>
    <row r="11" spans="1:15" s="104" customFormat="1" ht="12.75">
      <c r="A11" s="114">
        <v>32</v>
      </c>
      <c r="B11" s="115" t="s">
        <v>17</v>
      </c>
      <c r="C11" s="112">
        <f>SUM(C12:C16)</f>
        <v>297443.07999999996</v>
      </c>
      <c r="D11" s="112">
        <f>SUM(D12:D16)</f>
        <v>304489</v>
      </c>
      <c r="E11" s="112">
        <f>SUM(E12:E16)</f>
        <v>304669</v>
      </c>
      <c r="F11" s="112">
        <f aca="true" t="shared" si="5" ref="F11:F18">+E11-D11</f>
        <v>180</v>
      </c>
      <c r="G11" s="112">
        <f aca="true" t="shared" si="6" ref="G11:M11">SUM(G12:G16)</f>
        <v>304669</v>
      </c>
      <c r="H11" s="112">
        <f t="shared" si="6"/>
        <v>0</v>
      </c>
      <c r="I11" s="112">
        <f t="shared" si="6"/>
        <v>0</v>
      </c>
      <c r="J11" s="112">
        <f t="shared" si="6"/>
        <v>0</v>
      </c>
      <c r="K11" s="112">
        <f t="shared" si="6"/>
        <v>0</v>
      </c>
      <c r="L11" s="112">
        <f t="shared" si="6"/>
        <v>0</v>
      </c>
      <c r="M11" s="112">
        <f t="shared" si="6"/>
        <v>0</v>
      </c>
      <c r="N11" s="112">
        <v>297726</v>
      </c>
      <c r="O11" s="113">
        <f>+N11</f>
        <v>297726</v>
      </c>
    </row>
    <row r="12" spans="1:15" s="104" customFormat="1" ht="12.75">
      <c r="A12" s="116">
        <v>321</v>
      </c>
      <c r="B12" s="117" t="s">
        <v>18</v>
      </c>
      <c r="C12" s="118">
        <v>10264</v>
      </c>
      <c r="D12" s="118">
        <v>23000</v>
      </c>
      <c r="E12" s="118">
        <v>26453</v>
      </c>
      <c r="F12" s="118">
        <f t="shared" si="5"/>
        <v>3453</v>
      </c>
      <c r="G12" s="118">
        <f>+E12</f>
        <v>26453</v>
      </c>
      <c r="H12" s="118"/>
      <c r="I12" s="118"/>
      <c r="J12" s="118"/>
      <c r="K12" s="118"/>
      <c r="L12" s="118"/>
      <c r="M12" s="118"/>
      <c r="N12" s="118"/>
      <c r="O12" s="119"/>
    </row>
    <row r="13" spans="1:15" s="104" customFormat="1" ht="12.75">
      <c r="A13" s="116">
        <v>322</v>
      </c>
      <c r="B13" s="117" t="s">
        <v>19</v>
      </c>
      <c r="C13" s="118">
        <v>170008.58</v>
      </c>
      <c r="D13" s="118">
        <v>133489</v>
      </c>
      <c r="E13" s="118">
        <v>151554</v>
      </c>
      <c r="F13" s="118">
        <f t="shared" si="5"/>
        <v>18065</v>
      </c>
      <c r="G13" s="118">
        <f>+E13</f>
        <v>151554</v>
      </c>
      <c r="H13" s="118"/>
      <c r="I13" s="118"/>
      <c r="J13" s="118"/>
      <c r="K13" s="118"/>
      <c r="L13" s="118"/>
      <c r="M13" s="118"/>
      <c r="N13" s="118"/>
      <c r="O13" s="119"/>
    </row>
    <row r="14" spans="1:15" s="104" customFormat="1" ht="12.75">
      <c r="A14" s="116">
        <v>323</v>
      </c>
      <c r="B14" s="117" t="s">
        <v>20</v>
      </c>
      <c r="C14" s="118">
        <v>108372.5</v>
      </c>
      <c r="D14" s="118">
        <v>133000</v>
      </c>
      <c r="E14" s="118">
        <v>113230</v>
      </c>
      <c r="F14" s="118">
        <f t="shared" si="5"/>
        <v>-19770</v>
      </c>
      <c r="G14" s="118">
        <f>+E14</f>
        <v>113230</v>
      </c>
      <c r="H14" s="118"/>
      <c r="I14" s="118"/>
      <c r="J14" s="118"/>
      <c r="K14" s="118"/>
      <c r="L14" s="118"/>
      <c r="M14" s="118"/>
      <c r="N14" s="118"/>
      <c r="O14" s="119"/>
    </row>
    <row r="15" spans="1:15" s="104" customFormat="1" ht="12.75">
      <c r="A15" s="116">
        <v>324</v>
      </c>
      <c r="B15" s="117" t="s">
        <v>47</v>
      </c>
      <c r="C15" s="118">
        <v>98</v>
      </c>
      <c r="D15" s="118">
        <v>1000</v>
      </c>
      <c r="E15" s="118">
        <v>0</v>
      </c>
      <c r="F15" s="118">
        <f t="shared" si="5"/>
        <v>-1000</v>
      </c>
      <c r="G15" s="118">
        <f>+E15</f>
        <v>0</v>
      </c>
      <c r="H15" s="118"/>
      <c r="I15" s="118"/>
      <c r="J15" s="118"/>
      <c r="K15" s="118"/>
      <c r="L15" s="118"/>
      <c r="M15" s="118"/>
      <c r="N15" s="118"/>
      <c r="O15" s="119"/>
    </row>
    <row r="16" spans="1:15" s="104" customFormat="1" ht="12.75">
      <c r="A16" s="116">
        <v>329</v>
      </c>
      <c r="B16" s="117" t="s">
        <v>37</v>
      </c>
      <c r="C16" s="118">
        <v>8700</v>
      </c>
      <c r="D16" s="118">
        <v>14000</v>
      </c>
      <c r="E16" s="118">
        <v>13432</v>
      </c>
      <c r="F16" s="118">
        <f t="shared" si="5"/>
        <v>-568</v>
      </c>
      <c r="G16" s="118">
        <f>+E16</f>
        <v>13432</v>
      </c>
      <c r="H16" s="118"/>
      <c r="I16" s="118"/>
      <c r="J16" s="118"/>
      <c r="K16" s="118"/>
      <c r="L16" s="118"/>
      <c r="M16" s="118"/>
      <c r="N16" s="118"/>
      <c r="O16" s="119"/>
    </row>
    <row r="17" spans="1:15" s="104" customFormat="1" ht="12.75">
      <c r="A17" s="114">
        <v>34</v>
      </c>
      <c r="B17" s="115" t="s">
        <v>22</v>
      </c>
      <c r="C17" s="112">
        <f>+C18</f>
        <v>3500</v>
      </c>
      <c r="D17" s="112">
        <f>+D18</f>
        <v>3000</v>
      </c>
      <c r="E17" s="112">
        <f>+E18</f>
        <v>2820</v>
      </c>
      <c r="F17" s="112">
        <f t="shared" si="5"/>
        <v>-180</v>
      </c>
      <c r="G17" s="112">
        <f aca="true" t="shared" si="7" ref="G17:M17">+G18</f>
        <v>2820</v>
      </c>
      <c r="H17" s="112">
        <f t="shared" si="7"/>
        <v>0</v>
      </c>
      <c r="I17" s="112">
        <f t="shared" si="7"/>
        <v>0</v>
      </c>
      <c r="J17" s="112">
        <f t="shared" si="7"/>
        <v>0</v>
      </c>
      <c r="K17" s="112">
        <f t="shared" si="7"/>
        <v>0</v>
      </c>
      <c r="L17" s="112">
        <f t="shared" si="7"/>
        <v>0</v>
      </c>
      <c r="M17" s="112">
        <f t="shared" si="7"/>
        <v>0</v>
      </c>
      <c r="N17" s="112">
        <f>+D17</f>
        <v>3000</v>
      </c>
      <c r="O17" s="113">
        <f>+N17</f>
        <v>3000</v>
      </c>
    </row>
    <row r="18" spans="1:15" s="104" customFormat="1" ht="12.75">
      <c r="A18" s="120">
        <v>343</v>
      </c>
      <c r="B18" s="121" t="s">
        <v>23</v>
      </c>
      <c r="C18" s="118">
        <v>3500</v>
      </c>
      <c r="D18" s="118">
        <v>3000</v>
      </c>
      <c r="E18" s="118">
        <v>2820</v>
      </c>
      <c r="F18" s="118">
        <f t="shared" si="5"/>
        <v>-180</v>
      </c>
      <c r="G18" s="118">
        <f>+E18</f>
        <v>2820</v>
      </c>
      <c r="H18" s="122"/>
      <c r="I18" s="122"/>
      <c r="J18" s="122"/>
      <c r="K18" s="122"/>
      <c r="L18" s="122"/>
      <c r="M18" s="122"/>
      <c r="N18" s="122"/>
      <c r="O18" s="123"/>
    </row>
    <row r="19" spans="1:15" s="104" customFormat="1" ht="12.75">
      <c r="A19" s="108" t="s">
        <v>38</v>
      </c>
      <c r="B19" s="133" t="s">
        <v>39</v>
      </c>
      <c r="C19" s="109">
        <f>+C20</f>
        <v>235237.55</v>
      </c>
      <c r="D19" s="109">
        <f aca="true" t="shared" si="8" ref="D19:O20">+D20</f>
        <v>275539</v>
      </c>
      <c r="E19" s="109">
        <f t="shared" si="8"/>
        <v>285336</v>
      </c>
      <c r="F19" s="109">
        <f t="shared" si="8"/>
        <v>9797</v>
      </c>
      <c r="G19" s="109">
        <f t="shared" si="8"/>
        <v>285336</v>
      </c>
      <c r="H19" s="109">
        <f t="shared" si="8"/>
        <v>0</v>
      </c>
      <c r="I19" s="109">
        <f t="shared" si="8"/>
        <v>0</v>
      </c>
      <c r="J19" s="109">
        <f t="shared" si="8"/>
        <v>0</v>
      </c>
      <c r="K19" s="109">
        <f t="shared" si="8"/>
        <v>0</v>
      </c>
      <c r="L19" s="109">
        <f t="shared" si="8"/>
        <v>0</v>
      </c>
      <c r="M19" s="109">
        <f t="shared" si="8"/>
        <v>0</v>
      </c>
      <c r="N19" s="109">
        <f t="shared" si="8"/>
        <v>262844</v>
      </c>
      <c r="O19" s="151">
        <f t="shared" si="8"/>
        <v>262844</v>
      </c>
    </row>
    <row r="20" spans="1:15" s="104" customFormat="1" ht="12.75" customHeight="1">
      <c r="A20" s="111">
        <v>48007</v>
      </c>
      <c r="B20" s="134" t="s">
        <v>71</v>
      </c>
      <c r="C20" s="109">
        <f>+C21</f>
        <v>235237.55</v>
      </c>
      <c r="D20" s="109">
        <f t="shared" si="8"/>
        <v>275539</v>
      </c>
      <c r="E20" s="109">
        <f t="shared" si="8"/>
        <v>285336</v>
      </c>
      <c r="F20" s="109">
        <f t="shared" si="8"/>
        <v>9797</v>
      </c>
      <c r="G20" s="109">
        <f t="shared" si="8"/>
        <v>285336</v>
      </c>
      <c r="H20" s="109">
        <f t="shared" si="8"/>
        <v>0</v>
      </c>
      <c r="I20" s="109">
        <f t="shared" si="8"/>
        <v>0</v>
      </c>
      <c r="J20" s="109">
        <f t="shared" si="8"/>
        <v>0</v>
      </c>
      <c r="K20" s="109">
        <f t="shared" si="8"/>
        <v>0</v>
      </c>
      <c r="L20" s="109">
        <f t="shared" si="8"/>
        <v>0</v>
      </c>
      <c r="M20" s="109">
        <f t="shared" si="8"/>
        <v>0</v>
      </c>
      <c r="N20" s="109">
        <f t="shared" si="8"/>
        <v>262844</v>
      </c>
      <c r="O20" s="151">
        <f t="shared" si="8"/>
        <v>262844</v>
      </c>
    </row>
    <row r="21" spans="1:15" s="104" customFormat="1" ht="12.75">
      <c r="A21" s="114">
        <v>3</v>
      </c>
      <c r="B21" s="115" t="s">
        <v>12</v>
      </c>
      <c r="C21" s="112">
        <f>+C26</f>
        <v>235237.55</v>
      </c>
      <c r="D21" s="112">
        <f>+D26</f>
        <v>275539</v>
      </c>
      <c r="E21" s="112">
        <f>+E26</f>
        <v>285336</v>
      </c>
      <c r="F21" s="112">
        <f aca="true" t="shared" si="9" ref="F21:F30">+E21-D21</f>
        <v>9797</v>
      </c>
      <c r="G21" s="112">
        <f aca="true" t="shared" si="10" ref="G21:O21">+G26</f>
        <v>285336</v>
      </c>
      <c r="H21" s="112">
        <f t="shared" si="10"/>
        <v>0</v>
      </c>
      <c r="I21" s="112">
        <f t="shared" si="10"/>
        <v>0</v>
      </c>
      <c r="J21" s="112">
        <f t="shared" si="10"/>
        <v>0</v>
      </c>
      <c r="K21" s="112">
        <f t="shared" si="10"/>
        <v>0</v>
      </c>
      <c r="L21" s="112">
        <f t="shared" si="10"/>
        <v>0</v>
      </c>
      <c r="M21" s="112">
        <f t="shared" si="10"/>
        <v>0</v>
      </c>
      <c r="N21" s="112">
        <f t="shared" si="10"/>
        <v>262844</v>
      </c>
      <c r="O21" s="113">
        <f t="shared" si="10"/>
        <v>262844</v>
      </c>
    </row>
    <row r="22" spans="1:15" s="104" customFormat="1" ht="12.75" hidden="1">
      <c r="A22" s="114">
        <v>31</v>
      </c>
      <c r="B22" s="115" t="s">
        <v>13</v>
      </c>
      <c r="C22" s="112"/>
      <c r="D22" s="112"/>
      <c r="E22" s="112"/>
      <c r="F22" s="112">
        <f t="shared" si="9"/>
        <v>0</v>
      </c>
      <c r="G22" s="112"/>
      <c r="H22" s="112"/>
      <c r="I22" s="112"/>
      <c r="J22" s="112"/>
      <c r="K22" s="112"/>
      <c r="L22" s="112"/>
      <c r="M22" s="112"/>
      <c r="N22" s="112"/>
      <c r="O22" s="113"/>
    </row>
    <row r="23" spans="1:15" s="104" customFormat="1" ht="12.75" hidden="1">
      <c r="A23" s="116">
        <v>311</v>
      </c>
      <c r="B23" s="117" t="s">
        <v>14</v>
      </c>
      <c r="C23" s="118"/>
      <c r="D23" s="118"/>
      <c r="E23" s="118"/>
      <c r="F23" s="118">
        <f t="shared" si="9"/>
        <v>0</v>
      </c>
      <c r="G23" s="118"/>
      <c r="H23" s="118"/>
      <c r="I23" s="118"/>
      <c r="J23" s="118"/>
      <c r="K23" s="118"/>
      <c r="L23" s="118"/>
      <c r="M23" s="118"/>
      <c r="N23" s="118"/>
      <c r="O23" s="119"/>
    </row>
    <row r="24" spans="1:15" s="104" customFormat="1" ht="12.75" hidden="1">
      <c r="A24" s="116">
        <v>312</v>
      </c>
      <c r="B24" s="117" t="s">
        <v>15</v>
      </c>
      <c r="C24" s="118"/>
      <c r="D24" s="118"/>
      <c r="E24" s="118"/>
      <c r="F24" s="118">
        <f t="shared" si="9"/>
        <v>0</v>
      </c>
      <c r="G24" s="118"/>
      <c r="H24" s="118"/>
      <c r="I24" s="118"/>
      <c r="J24" s="118"/>
      <c r="K24" s="118"/>
      <c r="L24" s="118"/>
      <c r="M24" s="118"/>
      <c r="N24" s="118"/>
      <c r="O24" s="119"/>
    </row>
    <row r="25" spans="1:15" s="104" customFormat="1" ht="12.75" hidden="1">
      <c r="A25" s="116">
        <v>313</v>
      </c>
      <c r="B25" s="117" t="s">
        <v>16</v>
      </c>
      <c r="C25" s="118"/>
      <c r="D25" s="118"/>
      <c r="E25" s="118"/>
      <c r="F25" s="118">
        <f t="shared" si="9"/>
        <v>0</v>
      </c>
      <c r="G25" s="118"/>
      <c r="H25" s="118"/>
      <c r="I25" s="118"/>
      <c r="J25" s="118"/>
      <c r="K25" s="118"/>
      <c r="L25" s="118"/>
      <c r="M25" s="118"/>
      <c r="N25" s="118"/>
      <c r="O25" s="119"/>
    </row>
    <row r="26" spans="1:15" s="104" customFormat="1" ht="12.75">
      <c r="A26" s="114">
        <v>32</v>
      </c>
      <c r="B26" s="115" t="s">
        <v>17</v>
      </c>
      <c r="C26" s="112">
        <f>SUM(C27:C30)</f>
        <v>235237.55</v>
      </c>
      <c r="D26" s="112">
        <f>SUM(D27:D30)</f>
        <v>275539</v>
      </c>
      <c r="E26" s="112">
        <f>SUM(E27:E30)</f>
        <v>285336</v>
      </c>
      <c r="F26" s="112">
        <f t="shared" si="9"/>
        <v>9797</v>
      </c>
      <c r="G26" s="112">
        <f aca="true" t="shared" si="11" ref="G26:M26">SUM(G27:G30)</f>
        <v>285336</v>
      </c>
      <c r="H26" s="112">
        <f t="shared" si="11"/>
        <v>0</v>
      </c>
      <c r="I26" s="112">
        <f t="shared" si="11"/>
        <v>0</v>
      </c>
      <c r="J26" s="112">
        <f t="shared" si="11"/>
        <v>0</v>
      </c>
      <c r="K26" s="112">
        <f t="shared" si="11"/>
        <v>0</v>
      </c>
      <c r="L26" s="112">
        <f t="shared" si="11"/>
        <v>0</v>
      </c>
      <c r="M26" s="112">
        <f t="shared" si="11"/>
        <v>0</v>
      </c>
      <c r="N26" s="112">
        <v>262844</v>
      </c>
      <c r="O26" s="113">
        <f>+N26</f>
        <v>262844</v>
      </c>
    </row>
    <row r="27" spans="1:15" s="104" customFormat="1" ht="12.75">
      <c r="A27" s="116">
        <v>321</v>
      </c>
      <c r="B27" s="117" t="s">
        <v>18</v>
      </c>
      <c r="C27" s="118">
        <v>86215</v>
      </c>
      <c r="D27" s="118">
        <v>120189</v>
      </c>
      <c r="E27" s="118">
        <v>120189</v>
      </c>
      <c r="F27" s="118">
        <f t="shared" si="9"/>
        <v>0</v>
      </c>
      <c r="G27" s="118">
        <f>+E27</f>
        <v>120189</v>
      </c>
      <c r="H27" s="118"/>
      <c r="I27" s="118"/>
      <c r="J27" s="118"/>
      <c r="K27" s="118"/>
      <c r="L27" s="118"/>
      <c r="M27" s="118"/>
      <c r="N27" s="118"/>
      <c r="O27" s="119"/>
    </row>
    <row r="28" spans="1:15" s="104" customFormat="1" ht="12.75">
      <c r="A28" s="116">
        <v>322</v>
      </c>
      <c r="B28" s="117" t="s">
        <v>19</v>
      </c>
      <c r="C28" s="118">
        <v>136350</v>
      </c>
      <c r="D28" s="118">
        <v>140532</v>
      </c>
      <c r="E28" s="118">
        <v>140336</v>
      </c>
      <c r="F28" s="118">
        <f t="shared" si="9"/>
        <v>-196</v>
      </c>
      <c r="G28" s="118">
        <f>+E28</f>
        <v>140336</v>
      </c>
      <c r="H28" s="118"/>
      <c r="I28" s="118"/>
      <c r="J28" s="118"/>
      <c r="K28" s="118"/>
      <c r="L28" s="118"/>
      <c r="M28" s="118"/>
      <c r="N28" s="118"/>
      <c r="O28" s="119"/>
    </row>
    <row r="29" spans="1:15" s="104" customFormat="1" ht="14.25" customHeight="1">
      <c r="A29" s="116">
        <v>323</v>
      </c>
      <c r="B29" s="117" t="s">
        <v>20</v>
      </c>
      <c r="C29" s="118">
        <v>7000</v>
      </c>
      <c r="D29" s="118">
        <v>7000</v>
      </c>
      <c r="E29" s="118">
        <v>16800</v>
      </c>
      <c r="F29" s="118">
        <f t="shared" si="9"/>
        <v>9800</v>
      </c>
      <c r="G29" s="118">
        <f>+E29</f>
        <v>16800</v>
      </c>
      <c r="H29" s="118"/>
      <c r="I29" s="118"/>
      <c r="J29" s="118"/>
      <c r="K29" s="118"/>
      <c r="L29" s="118"/>
      <c r="M29" s="118"/>
      <c r="N29" s="118"/>
      <c r="O29" s="119"/>
    </row>
    <row r="30" spans="1:15" s="104" customFormat="1" ht="12.75">
      <c r="A30" s="116">
        <v>329</v>
      </c>
      <c r="B30" s="117" t="s">
        <v>21</v>
      </c>
      <c r="C30" s="118">
        <v>5672.55</v>
      </c>
      <c r="D30" s="118">
        <v>7818</v>
      </c>
      <c r="E30" s="118">
        <v>8011</v>
      </c>
      <c r="F30" s="118">
        <f t="shared" si="9"/>
        <v>193</v>
      </c>
      <c r="G30" s="118">
        <f>+E30</f>
        <v>8011</v>
      </c>
      <c r="H30" s="118"/>
      <c r="I30" s="118"/>
      <c r="J30" s="118"/>
      <c r="K30" s="118"/>
      <c r="L30" s="118"/>
      <c r="M30" s="118"/>
      <c r="N30" s="118"/>
      <c r="O30" s="119"/>
    </row>
    <row r="31" spans="1:15" s="104" customFormat="1" ht="12.75" hidden="1">
      <c r="A31" s="114">
        <v>38</v>
      </c>
      <c r="B31" s="115" t="s">
        <v>40</v>
      </c>
      <c r="C31" s="112">
        <v>0</v>
      </c>
      <c r="D31" s="112">
        <v>0</v>
      </c>
      <c r="E31" s="112">
        <v>0</v>
      </c>
      <c r="F31" s="112">
        <f>+D31-C31</f>
        <v>0</v>
      </c>
      <c r="G31" s="112">
        <f>+C31</f>
        <v>0</v>
      </c>
      <c r="H31" s="112"/>
      <c r="I31" s="112"/>
      <c r="J31" s="112"/>
      <c r="K31" s="112"/>
      <c r="L31" s="112"/>
      <c r="M31" s="112"/>
      <c r="N31" s="112">
        <v>0</v>
      </c>
      <c r="O31" s="113">
        <v>0</v>
      </c>
    </row>
    <row r="32" spans="1:15" s="104" customFormat="1" ht="12.75" hidden="1">
      <c r="A32" s="116">
        <v>383</v>
      </c>
      <c r="B32" s="117" t="s">
        <v>41</v>
      </c>
      <c r="C32" s="118"/>
      <c r="D32" s="118"/>
      <c r="E32" s="118"/>
      <c r="F32" s="118">
        <f>+D32-C32</f>
        <v>0</v>
      </c>
      <c r="G32" s="118">
        <f>+C32</f>
        <v>0</v>
      </c>
      <c r="H32" s="118"/>
      <c r="I32" s="118"/>
      <c r="J32" s="118"/>
      <c r="K32" s="118"/>
      <c r="L32" s="118"/>
      <c r="M32" s="118"/>
      <c r="N32" s="118"/>
      <c r="O32" s="119"/>
    </row>
    <row r="33" spans="1:15" s="104" customFormat="1" ht="12.75" hidden="1">
      <c r="A33" s="114">
        <v>4</v>
      </c>
      <c r="B33" s="115" t="s">
        <v>42</v>
      </c>
      <c r="C33" s="112">
        <v>0</v>
      </c>
      <c r="D33" s="112">
        <v>0</v>
      </c>
      <c r="E33" s="112">
        <v>0</v>
      </c>
      <c r="F33" s="112">
        <f>+D33-C33</f>
        <v>0</v>
      </c>
      <c r="G33" s="112">
        <f>+C33</f>
        <v>0</v>
      </c>
      <c r="H33" s="112"/>
      <c r="I33" s="112"/>
      <c r="J33" s="112"/>
      <c r="K33" s="112"/>
      <c r="L33" s="112"/>
      <c r="M33" s="112"/>
      <c r="N33" s="112">
        <v>0</v>
      </c>
      <c r="O33" s="113">
        <v>0</v>
      </c>
    </row>
    <row r="34" spans="1:15" s="104" customFormat="1" ht="12.75" hidden="1">
      <c r="A34" s="120">
        <v>422</v>
      </c>
      <c r="B34" s="121" t="s">
        <v>43</v>
      </c>
      <c r="C34" s="122"/>
      <c r="D34" s="122"/>
      <c r="E34" s="122"/>
      <c r="F34" s="122">
        <f>+D34-C34</f>
        <v>0</v>
      </c>
      <c r="G34" s="122">
        <f>+C34</f>
        <v>0</v>
      </c>
      <c r="H34" s="122"/>
      <c r="I34" s="122"/>
      <c r="J34" s="122"/>
      <c r="K34" s="122"/>
      <c r="L34" s="122"/>
      <c r="M34" s="122"/>
      <c r="N34" s="122"/>
      <c r="O34" s="123"/>
    </row>
    <row r="35" spans="1:15" s="104" customFormat="1" ht="12.75">
      <c r="A35" s="124" t="s">
        <v>44</v>
      </c>
      <c r="B35" s="135" t="s">
        <v>45</v>
      </c>
      <c r="C35" s="109">
        <f>+C36+C52+C60</f>
        <v>51950</v>
      </c>
      <c r="D35" s="109">
        <f>+D36+D52+D60</f>
        <v>145500</v>
      </c>
      <c r="E35" s="109">
        <f>+E36+E52+E60</f>
        <v>109668.7</v>
      </c>
      <c r="F35" s="109">
        <f aca="true" t="shared" si="12" ref="F35:O35">+F36+F52+F60</f>
        <v>-35831.3</v>
      </c>
      <c r="G35" s="109">
        <f t="shared" si="12"/>
        <v>0</v>
      </c>
      <c r="H35" s="109">
        <f t="shared" si="12"/>
        <v>109668.7</v>
      </c>
      <c r="I35" s="109">
        <f t="shared" si="12"/>
        <v>0</v>
      </c>
      <c r="J35" s="109">
        <f t="shared" si="12"/>
        <v>0</v>
      </c>
      <c r="K35" s="109">
        <f t="shared" si="12"/>
        <v>0</v>
      </c>
      <c r="L35" s="109">
        <f t="shared" si="12"/>
        <v>0</v>
      </c>
      <c r="M35" s="109">
        <f t="shared" si="12"/>
        <v>0</v>
      </c>
      <c r="N35" s="109">
        <f t="shared" si="12"/>
        <v>78000</v>
      </c>
      <c r="O35" s="151">
        <f t="shared" si="12"/>
        <v>78000</v>
      </c>
    </row>
    <row r="36" spans="1:15" s="104" customFormat="1" ht="12.75" customHeight="1">
      <c r="A36" s="111">
        <v>32400</v>
      </c>
      <c r="B36" s="134" t="s">
        <v>72</v>
      </c>
      <c r="C36" s="109">
        <f>+C37+C50</f>
        <v>51950</v>
      </c>
      <c r="D36" s="109">
        <f>+D37+D50</f>
        <v>65000</v>
      </c>
      <c r="E36" s="109">
        <f>+E37+E50</f>
        <v>61919.7</v>
      </c>
      <c r="F36" s="109">
        <f aca="true" t="shared" si="13" ref="F36:O36">+F37+F50</f>
        <v>-3080.300000000003</v>
      </c>
      <c r="G36" s="109">
        <f t="shared" si="13"/>
        <v>0</v>
      </c>
      <c r="H36" s="109">
        <f t="shared" si="13"/>
        <v>61919.7</v>
      </c>
      <c r="I36" s="109">
        <f t="shared" si="13"/>
        <v>0</v>
      </c>
      <c r="J36" s="109">
        <f t="shared" si="13"/>
        <v>0</v>
      </c>
      <c r="K36" s="109">
        <f t="shared" si="13"/>
        <v>0</v>
      </c>
      <c r="L36" s="109">
        <f t="shared" si="13"/>
        <v>0</v>
      </c>
      <c r="M36" s="109">
        <f t="shared" si="13"/>
        <v>0</v>
      </c>
      <c r="N36" s="109">
        <f t="shared" si="13"/>
        <v>78000</v>
      </c>
      <c r="O36" s="151">
        <f t="shared" si="13"/>
        <v>78000</v>
      </c>
    </row>
    <row r="37" spans="1:15" s="104" customFormat="1" ht="12.75">
      <c r="A37" s="114">
        <v>3</v>
      </c>
      <c r="B37" s="115" t="s">
        <v>12</v>
      </c>
      <c r="C37" s="112">
        <f>+C42+C48</f>
        <v>51950</v>
      </c>
      <c r="D37" s="112">
        <f>+D42+D48</f>
        <v>65000</v>
      </c>
      <c r="E37" s="112">
        <f>+E42+E48</f>
        <v>61919.7</v>
      </c>
      <c r="F37" s="112">
        <f aca="true" t="shared" si="14" ref="F37:F49">+E37-D37</f>
        <v>-3080.300000000003</v>
      </c>
      <c r="G37" s="112">
        <f aca="true" t="shared" si="15" ref="G37:O37">+G42+G48</f>
        <v>0</v>
      </c>
      <c r="H37" s="112">
        <f t="shared" si="15"/>
        <v>61919.7</v>
      </c>
      <c r="I37" s="112">
        <f t="shared" si="15"/>
        <v>0</v>
      </c>
      <c r="J37" s="112">
        <f t="shared" si="15"/>
        <v>0</v>
      </c>
      <c r="K37" s="112">
        <f t="shared" si="15"/>
        <v>0</v>
      </c>
      <c r="L37" s="112">
        <f t="shared" si="15"/>
        <v>0</v>
      </c>
      <c r="M37" s="112">
        <f t="shared" si="15"/>
        <v>0</v>
      </c>
      <c r="N37" s="112">
        <f t="shared" si="15"/>
        <v>78000</v>
      </c>
      <c r="O37" s="113">
        <f t="shared" si="15"/>
        <v>78000</v>
      </c>
    </row>
    <row r="38" spans="1:15" s="104" customFormat="1" ht="12.75" hidden="1">
      <c r="A38" s="114">
        <v>31</v>
      </c>
      <c r="B38" s="115" t="s">
        <v>13</v>
      </c>
      <c r="C38" s="112"/>
      <c r="D38" s="112"/>
      <c r="E38" s="112"/>
      <c r="F38" s="112">
        <f t="shared" si="14"/>
        <v>0</v>
      </c>
      <c r="G38" s="112"/>
      <c r="H38" s="112"/>
      <c r="I38" s="112"/>
      <c r="J38" s="112"/>
      <c r="K38" s="112"/>
      <c r="L38" s="112"/>
      <c r="M38" s="112"/>
      <c r="N38" s="112"/>
      <c r="O38" s="113"/>
    </row>
    <row r="39" spans="1:15" s="104" customFormat="1" ht="12.75" hidden="1">
      <c r="A39" s="116">
        <v>311</v>
      </c>
      <c r="B39" s="117" t="s">
        <v>14</v>
      </c>
      <c r="C39" s="118"/>
      <c r="D39" s="118"/>
      <c r="E39" s="118"/>
      <c r="F39" s="118">
        <f t="shared" si="14"/>
        <v>0</v>
      </c>
      <c r="G39" s="118"/>
      <c r="H39" s="118"/>
      <c r="I39" s="118"/>
      <c r="J39" s="118"/>
      <c r="K39" s="118"/>
      <c r="L39" s="118"/>
      <c r="M39" s="118"/>
      <c r="N39" s="118"/>
      <c r="O39" s="119"/>
    </row>
    <row r="40" spans="1:15" s="104" customFormat="1" ht="12.75" hidden="1">
      <c r="A40" s="116">
        <v>312</v>
      </c>
      <c r="B40" s="117" t="s">
        <v>15</v>
      </c>
      <c r="C40" s="118"/>
      <c r="D40" s="118"/>
      <c r="E40" s="118"/>
      <c r="F40" s="118">
        <f t="shared" si="14"/>
        <v>0</v>
      </c>
      <c r="G40" s="118"/>
      <c r="H40" s="118"/>
      <c r="I40" s="118"/>
      <c r="J40" s="118"/>
      <c r="K40" s="118"/>
      <c r="L40" s="118"/>
      <c r="M40" s="118"/>
      <c r="N40" s="118"/>
      <c r="O40" s="119"/>
    </row>
    <row r="41" spans="1:15" s="104" customFormat="1" ht="12.75" hidden="1">
      <c r="A41" s="116">
        <v>313</v>
      </c>
      <c r="B41" s="117" t="s">
        <v>16</v>
      </c>
      <c r="C41" s="118"/>
      <c r="D41" s="118"/>
      <c r="E41" s="118"/>
      <c r="F41" s="118">
        <f t="shared" si="14"/>
        <v>0</v>
      </c>
      <c r="G41" s="118"/>
      <c r="H41" s="118"/>
      <c r="I41" s="118"/>
      <c r="J41" s="118"/>
      <c r="K41" s="118"/>
      <c r="L41" s="118"/>
      <c r="M41" s="118"/>
      <c r="N41" s="118"/>
      <c r="O41" s="119"/>
    </row>
    <row r="42" spans="1:15" s="104" customFormat="1" ht="12.75">
      <c r="A42" s="114">
        <v>32</v>
      </c>
      <c r="B42" s="115" t="s">
        <v>17</v>
      </c>
      <c r="C42" s="112">
        <f>SUM(C43:C47)</f>
        <v>51900</v>
      </c>
      <c r="D42" s="112">
        <f>SUM(D43:D47)</f>
        <v>65000</v>
      </c>
      <c r="E42" s="112">
        <f>SUM(E43:E47)</f>
        <v>61919.7</v>
      </c>
      <c r="F42" s="112">
        <f t="shared" si="14"/>
        <v>-3080.300000000003</v>
      </c>
      <c r="G42" s="112">
        <f>SUM(G43:G47)</f>
        <v>0</v>
      </c>
      <c r="H42" s="112">
        <f aca="true" t="shared" si="16" ref="H42:M42">SUM(H43:H47)</f>
        <v>61919.7</v>
      </c>
      <c r="I42" s="112">
        <f t="shared" si="16"/>
        <v>0</v>
      </c>
      <c r="J42" s="112">
        <f t="shared" si="16"/>
        <v>0</v>
      </c>
      <c r="K42" s="112">
        <f t="shared" si="16"/>
        <v>0</v>
      </c>
      <c r="L42" s="112">
        <f t="shared" si="16"/>
        <v>0</v>
      </c>
      <c r="M42" s="112">
        <f t="shared" si="16"/>
        <v>0</v>
      </c>
      <c r="N42" s="112">
        <v>78000</v>
      </c>
      <c r="O42" s="113">
        <f>+N42</f>
        <v>78000</v>
      </c>
    </row>
    <row r="43" spans="1:15" s="104" customFormat="1" ht="12.75">
      <c r="A43" s="116">
        <v>321</v>
      </c>
      <c r="B43" s="117" t="s">
        <v>113</v>
      </c>
      <c r="C43" s="118">
        <v>500</v>
      </c>
      <c r="D43" s="118">
        <v>0</v>
      </c>
      <c r="E43" s="118">
        <v>3355</v>
      </c>
      <c r="F43" s="118">
        <f t="shared" si="14"/>
        <v>3355</v>
      </c>
      <c r="G43" s="118"/>
      <c r="H43" s="118">
        <f>+E43</f>
        <v>3355</v>
      </c>
      <c r="I43" s="118"/>
      <c r="J43" s="118"/>
      <c r="K43" s="118"/>
      <c r="L43" s="118"/>
      <c r="M43" s="118"/>
      <c r="N43" s="118"/>
      <c r="O43" s="119"/>
    </row>
    <row r="44" spans="1:15" s="104" customFormat="1" ht="12.75">
      <c r="A44" s="116">
        <v>322</v>
      </c>
      <c r="B44" s="117" t="s">
        <v>19</v>
      </c>
      <c r="C44" s="118">
        <f>7650+550</f>
        <v>8200</v>
      </c>
      <c r="D44" s="118">
        <v>12000</v>
      </c>
      <c r="E44" s="118">
        <v>18561</v>
      </c>
      <c r="F44" s="118">
        <f t="shared" si="14"/>
        <v>6561</v>
      </c>
      <c r="G44" s="118"/>
      <c r="H44" s="118">
        <f>+E44</f>
        <v>18561</v>
      </c>
      <c r="I44" s="118"/>
      <c r="J44" s="118"/>
      <c r="K44" s="118"/>
      <c r="L44" s="118"/>
      <c r="M44" s="118"/>
      <c r="N44" s="118"/>
      <c r="O44" s="119"/>
    </row>
    <row r="45" spans="1:15" s="104" customFormat="1" ht="14.25" customHeight="1">
      <c r="A45" s="116">
        <v>323</v>
      </c>
      <c r="B45" s="117" t="s">
        <v>20</v>
      </c>
      <c r="C45" s="118">
        <f>500+41000</f>
        <v>41500</v>
      </c>
      <c r="D45" s="118">
        <v>51000</v>
      </c>
      <c r="E45" s="118">
        <v>37778.7</v>
      </c>
      <c r="F45" s="118">
        <f t="shared" si="14"/>
        <v>-13221.300000000003</v>
      </c>
      <c r="G45" s="118"/>
      <c r="H45" s="118">
        <f>+E45</f>
        <v>37778.7</v>
      </c>
      <c r="I45" s="118"/>
      <c r="J45" s="118"/>
      <c r="K45" s="118"/>
      <c r="L45" s="118"/>
      <c r="M45" s="118"/>
      <c r="N45" s="118"/>
      <c r="O45" s="119"/>
    </row>
    <row r="46" spans="1:15" s="104" customFormat="1" ht="12.75">
      <c r="A46" s="116">
        <v>324</v>
      </c>
      <c r="B46" s="117" t="s">
        <v>46</v>
      </c>
      <c r="C46" s="118">
        <v>1200</v>
      </c>
      <c r="D46" s="118">
        <v>2000</v>
      </c>
      <c r="E46" s="118">
        <v>225</v>
      </c>
      <c r="F46" s="118">
        <f t="shared" si="14"/>
        <v>-1775</v>
      </c>
      <c r="G46" s="118"/>
      <c r="H46" s="118">
        <f>+E46</f>
        <v>225</v>
      </c>
      <c r="I46" s="118"/>
      <c r="J46" s="118"/>
      <c r="K46" s="118"/>
      <c r="L46" s="118"/>
      <c r="M46" s="118"/>
      <c r="N46" s="118"/>
      <c r="O46" s="119"/>
    </row>
    <row r="47" spans="1:15" s="104" customFormat="1" ht="12.75">
      <c r="A47" s="116">
        <v>329</v>
      </c>
      <c r="B47" s="117" t="s">
        <v>21</v>
      </c>
      <c r="C47" s="118">
        <v>500</v>
      </c>
      <c r="D47" s="118">
        <v>0</v>
      </c>
      <c r="E47" s="118">
        <v>2000</v>
      </c>
      <c r="F47" s="118">
        <f t="shared" si="14"/>
        <v>2000</v>
      </c>
      <c r="G47" s="118"/>
      <c r="H47" s="118">
        <f>+E47</f>
        <v>2000</v>
      </c>
      <c r="I47" s="118"/>
      <c r="J47" s="118"/>
      <c r="K47" s="118"/>
      <c r="L47" s="118"/>
      <c r="M47" s="118"/>
      <c r="N47" s="118"/>
      <c r="O47" s="119"/>
    </row>
    <row r="48" spans="1:15" s="104" customFormat="1" ht="12.75">
      <c r="A48" s="114">
        <v>34</v>
      </c>
      <c r="B48" s="115" t="s">
        <v>22</v>
      </c>
      <c r="C48" s="112">
        <f>+C49</f>
        <v>50</v>
      </c>
      <c r="D48" s="112">
        <f>+D49</f>
        <v>0</v>
      </c>
      <c r="E48" s="112">
        <f>+E49</f>
        <v>0</v>
      </c>
      <c r="F48" s="112">
        <f t="shared" si="14"/>
        <v>0</v>
      </c>
      <c r="G48" s="112">
        <f aca="true" t="shared" si="17" ref="G48:M48">+G49</f>
        <v>0</v>
      </c>
      <c r="H48" s="112">
        <f t="shared" si="17"/>
        <v>0</v>
      </c>
      <c r="I48" s="112">
        <f t="shared" si="17"/>
        <v>0</v>
      </c>
      <c r="J48" s="112">
        <f t="shared" si="17"/>
        <v>0</v>
      </c>
      <c r="K48" s="112">
        <f t="shared" si="17"/>
        <v>0</v>
      </c>
      <c r="L48" s="112">
        <f t="shared" si="17"/>
        <v>0</v>
      </c>
      <c r="M48" s="112">
        <f t="shared" si="17"/>
        <v>0</v>
      </c>
      <c r="N48" s="112">
        <f>+G48</f>
        <v>0</v>
      </c>
      <c r="O48" s="113">
        <f>+N48</f>
        <v>0</v>
      </c>
    </row>
    <row r="49" spans="1:15" s="104" customFormat="1" ht="12.75">
      <c r="A49" s="120">
        <v>343</v>
      </c>
      <c r="B49" s="121" t="s">
        <v>23</v>
      </c>
      <c r="C49" s="122">
        <v>50</v>
      </c>
      <c r="D49" s="122">
        <v>0</v>
      </c>
      <c r="E49" s="122">
        <v>0</v>
      </c>
      <c r="F49" s="122">
        <f t="shared" si="14"/>
        <v>0</v>
      </c>
      <c r="G49" s="122"/>
      <c r="H49" s="122">
        <f>+D49</f>
        <v>0</v>
      </c>
      <c r="I49" s="122"/>
      <c r="J49" s="122"/>
      <c r="K49" s="122"/>
      <c r="L49" s="122"/>
      <c r="M49" s="122"/>
      <c r="N49" s="122"/>
      <c r="O49" s="123"/>
    </row>
    <row r="50" spans="1:15" s="104" customFormat="1" ht="12.75" hidden="1">
      <c r="A50" s="114">
        <v>42</v>
      </c>
      <c r="B50" s="115" t="s">
        <v>42</v>
      </c>
      <c r="C50" s="112">
        <f>+C51</f>
        <v>0</v>
      </c>
      <c r="D50" s="112">
        <f>+D51</f>
        <v>0</v>
      </c>
      <c r="E50" s="112">
        <f>+E51</f>
        <v>0</v>
      </c>
      <c r="F50" s="112">
        <f>+D50-C50</f>
        <v>0</v>
      </c>
      <c r="G50" s="112">
        <f aca="true" t="shared" si="18" ref="G50:M50">+G51</f>
        <v>0</v>
      </c>
      <c r="H50" s="112">
        <f t="shared" si="18"/>
        <v>0</v>
      </c>
      <c r="I50" s="112">
        <f t="shared" si="18"/>
        <v>0</v>
      </c>
      <c r="J50" s="112">
        <f t="shared" si="18"/>
        <v>0</v>
      </c>
      <c r="K50" s="112">
        <f t="shared" si="18"/>
        <v>0</v>
      </c>
      <c r="L50" s="112">
        <f t="shared" si="18"/>
        <v>0</v>
      </c>
      <c r="M50" s="112">
        <f t="shared" si="18"/>
        <v>0</v>
      </c>
      <c r="N50" s="112">
        <f>+C50</f>
        <v>0</v>
      </c>
      <c r="O50" s="113">
        <f>+N50</f>
        <v>0</v>
      </c>
    </row>
    <row r="51" spans="1:15" s="104" customFormat="1" ht="12.75" hidden="1">
      <c r="A51" s="120">
        <v>422</v>
      </c>
      <c r="B51" s="121" t="s">
        <v>43</v>
      </c>
      <c r="C51" s="122">
        <v>0</v>
      </c>
      <c r="D51" s="122">
        <v>0</v>
      </c>
      <c r="E51" s="122">
        <v>0</v>
      </c>
      <c r="F51" s="122">
        <f>+D51-C51</f>
        <v>0</v>
      </c>
      <c r="G51" s="122"/>
      <c r="H51" s="122">
        <f>+D51</f>
        <v>0</v>
      </c>
      <c r="I51" s="122"/>
      <c r="J51" s="122"/>
      <c r="K51" s="122"/>
      <c r="L51" s="122"/>
      <c r="M51" s="122"/>
      <c r="N51" s="122"/>
      <c r="O51" s="123"/>
    </row>
    <row r="52" spans="1:15" s="104" customFormat="1" ht="12.75" customHeight="1">
      <c r="A52" s="111">
        <v>47400</v>
      </c>
      <c r="B52" s="134" t="s">
        <v>73</v>
      </c>
      <c r="C52" s="109">
        <f>+C57+C53</f>
        <v>0</v>
      </c>
      <c r="D52" s="109">
        <f>+D57+D53</f>
        <v>80500</v>
      </c>
      <c r="E52" s="109">
        <f>+E57+E53</f>
        <v>47749</v>
      </c>
      <c r="F52" s="109">
        <f aca="true" t="shared" si="19" ref="F52:N52">+F57+F53</f>
        <v>-32751</v>
      </c>
      <c r="G52" s="109">
        <f t="shared" si="19"/>
        <v>0</v>
      </c>
      <c r="H52" s="109">
        <f t="shared" si="19"/>
        <v>47749</v>
      </c>
      <c r="I52" s="109">
        <f t="shared" si="19"/>
        <v>0</v>
      </c>
      <c r="J52" s="109">
        <f t="shared" si="19"/>
        <v>0</v>
      </c>
      <c r="K52" s="109">
        <f t="shared" si="19"/>
        <v>0</v>
      </c>
      <c r="L52" s="109">
        <f t="shared" si="19"/>
        <v>0</v>
      </c>
      <c r="M52" s="109">
        <f t="shared" si="19"/>
        <v>0</v>
      </c>
      <c r="N52" s="109">
        <f t="shared" si="19"/>
        <v>0</v>
      </c>
      <c r="O52" s="151">
        <f>+O57+O53</f>
        <v>0</v>
      </c>
    </row>
    <row r="53" spans="1:15" s="104" customFormat="1" ht="12.75">
      <c r="A53" s="114">
        <v>3</v>
      </c>
      <c r="B53" s="115" t="s">
        <v>12</v>
      </c>
      <c r="C53" s="112">
        <f>+C54</f>
        <v>0</v>
      </c>
      <c r="D53" s="112">
        <f>+D54</f>
        <v>0</v>
      </c>
      <c r="E53" s="112">
        <f>+E54</f>
        <v>2899</v>
      </c>
      <c r="F53" s="112">
        <f aca="true" t="shared" si="20" ref="F53:F59">+E53-D53</f>
        <v>2899</v>
      </c>
      <c r="G53" s="112">
        <f aca="true" t="shared" si="21" ref="G53:O53">+G54</f>
        <v>0</v>
      </c>
      <c r="H53" s="112">
        <f t="shared" si="21"/>
        <v>2899</v>
      </c>
      <c r="I53" s="112">
        <f t="shared" si="21"/>
        <v>0</v>
      </c>
      <c r="J53" s="112">
        <f t="shared" si="21"/>
        <v>0</v>
      </c>
      <c r="K53" s="112">
        <f t="shared" si="21"/>
        <v>0</v>
      </c>
      <c r="L53" s="112">
        <f t="shared" si="21"/>
        <v>0</v>
      </c>
      <c r="M53" s="112">
        <f t="shared" si="21"/>
        <v>0</v>
      </c>
      <c r="N53" s="112">
        <f t="shared" si="21"/>
        <v>0</v>
      </c>
      <c r="O53" s="113">
        <f t="shared" si="21"/>
        <v>0</v>
      </c>
    </row>
    <row r="54" spans="1:15" s="104" customFormat="1" ht="12.75">
      <c r="A54" s="114">
        <v>32</v>
      </c>
      <c r="B54" s="115" t="s">
        <v>17</v>
      </c>
      <c r="C54" s="112">
        <f>SUM(C55:C56)</f>
        <v>0</v>
      </c>
      <c r="D54" s="112">
        <f aca="true" t="shared" si="22" ref="D54:M54">SUM(D55:D56)</f>
        <v>0</v>
      </c>
      <c r="E54" s="112">
        <f t="shared" si="22"/>
        <v>2899</v>
      </c>
      <c r="F54" s="112">
        <f t="shared" si="22"/>
        <v>2899</v>
      </c>
      <c r="G54" s="112">
        <f t="shared" si="22"/>
        <v>0</v>
      </c>
      <c r="H54" s="112">
        <f t="shared" si="22"/>
        <v>2899</v>
      </c>
      <c r="I54" s="112">
        <f t="shared" si="22"/>
        <v>0</v>
      </c>
      <c r="J54" s="112">
        <f t="shared" si="22"/>
        <v>0</v>
      </c>
      <c r="K54" s="112">
        <f t="shared" si="22"/>
        <v>0</v>
      </c>
      <c r="L54" s="112">
        <f t="shared" si="22"/>
        <v>0</v>
      </c>
      <c r="M54" s="112">
        <f t="shared" si="22"/>
        <v>0</v>
      </c>
      <c r="N54" s="112"/>
      <c r="O54" s="113"/>
    </row>
    <row r="55" spans="1:15" s="104" customFormat="1" ht="14.25" customHeight="1">
      <c r="A55" s="116">
        <v>321</v>
      </c>
      <c r="B55" s="117" t="s">
        <v>113</v>
      </c>
      <c r="C55" s="118">
        <v>0</v>
      </c>
      <c r="D55" s="118">
        <v>0</v>
      </c>
      <c r="E55" s="118">
        <v>2344</v>
      </c>
      <c r="F55" s="118">
        <f t="shared" si="20"/>
        <v>2344</v>
      </c>
      <c r="G55" s="118"/>
      <c r="H55" s="118">
        <f>+E55</f>
        <v>2344</v>
      </c>
      <c r="I55" s="118"/>
      <c r="J55" s="118"/>
      <c r="K55" s="118"/>
      <c r="L55" s="118"/>
      <c r="M55" s="118"/>
      <c r="N55" s="118"/>
      <c r="O55" s="119"/>
    </row>
    <row r="56" spans="1:15" s="104" customFormat="1" ht="14.25" customHeight="1">
      <c r="A56" s="116">
        <v>323</v>
      </c>
      <c r="B56" s="117" t="s">
        <v>20</v>
      </c>
      <c r="C56" s="118">
        <v>0</v>
      </c>
      <c r="D56" s="118">
        <v>0</v>
      </c>
      <c r="E56" s="118">
        <v>555</v>
      </c>
      <c r="F56" s="118">
        <f t="shared" si="20"/>
        <v>555</v>
      </c>
      <c r="G56" s="118"/>
      <c r="H56" s="118">
        <f>+E56</f>
        <v>555</v>
      </c>
      <c r="I56" s="118"/>
      <c r="J56" s="118"/>
      <c r="K56" s="118"/>
      <c r="L56" s="118"/>
      <c r="M56" s="118"/>
      <c r="N56" s="118"/>
      <c r="O56" s="119"/>
    </row>
    <row r="57" spans="1:15" s="104" customFormat="1" ht="12.75">
      <c r="A57" s="114">
        <v>42</v>
      </c>
      <c r="B57" s="115" t="s">
        <v>42</v>
      </c>
      <c r="C57" s="112">
        <f>SUM(C58:C59)</f>
        <v>0</v>
      </c>
      <c r="D57" s="112">
        <f>SUM(D58:D59)</f>
        <v>80500</v>
      </c>
      <c r="E57" s="112">
        <f>SUM(E58:E59)</f>
        <v>44850</v>
      </c>
      <c r="F57" s="112">
        <f t="shared" si="20"/>
        <v>-35650</v>
      </c>
      <c r="G57" s="112">
        <f aca="true" t="shared" si="23" ref="G57:N57">SUM(G58:G59)</f>
        <v>0</v>
      </c>
      <c r="H57" s="112">
        <f t="shared" si="23"/>
        <v>44850</v>
      </c>
      <c r="I57" s="112">
        <f t="shared" si="23"/>
        <v>0</v>
      </c>
      <c r="J57" s="112">
        <f t="shared" si="23"/>
        <v>0</v>
      </c>
      <c r="K57" s="112">
        <f t="shared" si="23"/>
        <v>0</v>
      </c>
      <c r="L57" s="112">
        <f t="shared" si="23"/>
        <v>0</v>
      </c>
      <c r="M57" s="112">
        <f t="shared" si="23"/>
        <v>0</v>
      </c>
      <c r="N57" s="112">
        <f t="shared" si="23"/>
        <v>0</v>
      </c>
      <c r="O57" s="113">
        <f>+N57</f>
        <v>0</v>
      </c>
    </row>
    <row r="58" spans="1:15" s="104" customFormat="1" ht="14.25" customHeight="1">
      <c r="A58" s="116">
        <v>422</v>
      </c>
      <c r="B58" s="117" t="s">
        <v>43</v>
      </c>
      <c r="C58" s="118">
        <v>0</v>
      </c>
      <c r="D58" s="118">
        <v>79500</v>
      </c>
      <c r="E58" s="118">
        <v>43850</v>
      </c>
      <c r="F58" s="118">
        <f t="shared" si="20"/>
        <v>-35650</v>
      </c>
      <c r="G58" s="118"/>
      <c r="H58" s="118">
        <f>+E58</f>
        <v>43850</v>
      </c>
      <c r="I58" s="118"/>
      <c r="J58" s="118"/>
      <c r="K58" s="118"/>
      <c r="L58" s="118"/>
      <c r="M58" s="118"/>
      <c r="N58" s="118"/>
      <c r="O58" s="119"/>
    </row>
    <row r="59" spans="1:15" s="104" customFormat="1" ht="12.75">
      <c r="A59" s="120">
        <v>424</v>
      </c>
      <c r="B59" s="121" t="s">
        <v>125</v>
      </c>
      <c r="C59" s="122">
        <v>0</v>
      </c>
      <c r="D59" s="122">
        <v>1000</v>
      </c>
      <c r="E59" s="122">
        <v>1000</v>
      </c>
      <c r="F59" s="122">
        <f t="shared" si="20"/>
        <v>0</v>
      </c>
      <c r="G59" s="122"/>
      <c r="H59" s="122">
        <f>+E59</f>
        <v>1000</v>
      </c>
      <c r="I59" s="122"/>
      <c r="J59" s="122"/>
      <c r="K59" s="122"/>
      <c r="L59" s="122"/>
      <c r="M59" s="122"/>
      <c r="N59" s="122"/>
      <c r="O59" s="123"/>
    </row>
    <row r="60" spans="1:15" s="104" customFormat="1" ht="12.75" customHeight="1" hidden="1">
      <c r="A60" s="111">
        <v>62400</v>
      </c>
      <c r="B60" s="134" t="s">
        <v>114</v>
      </c>
      <c r="C60" s="109">
        <f>+C61+C73</f>
        <v>0</v>
      </c>
      <c r="D60" s="109">
        <f>+D61+D73</f>
        <v>0</v>
      </c>
      <c r="E60" s="109">
        <f>+E61+E73</f>
        <v>0</v>
      </c>
      <c r="F60" s="109">
        <f aca="true" t="shared" si="24" ref="F60:O60">+F61+F73</f>
        <v>0</v>
      </c>
      <c r="G60" s="109">
        <f t="shared" si="24"/>
        <v>0</v>
      </c>
      <c r="H60" s="109">
        <f t="shared" si="24"/>
        <v>0</v>
      </c>
      <c r="I60" s="109">
        <f t="shared" si="24"/>
        <v>0</v>
      </c>
      <c r="J60" s="109">
        <f t="shared" si="24"/>
        <v>0</v>
      </c>
      <c r="K60" s="109">
        <f t="shared" si="24"/>
        <v>0</v>
      </c>
      <c r="L60" s="109">
        <f t="shared" si="24"/>
        <v>0</v>
      </c>
      <c r="M60" s="109">
        <f t="shared" si="24"/>
        <v>0</v>
      </c>
      <c r="N60" s="109">
        <f t="shared" si="24"/>
        <v>0</v>
      </c>
      <c r="O60" s="151">
        <f t="shared" si="24"/>
        <v>0</v>
      </c>
    </row>
    <row r="61" spans="1:15" s="104" customFormat="1" ht="12.75" hidden="1">
      <c r="A61" s="114">
        <v>3</v>
      </c>
      <c r="B61" s="115" t="s">
        <v>12</v>
      </c>
      <c r="C61" s="112">
        <f>+C66</f>
        <v>0</v>
      </c>
      <c r="D61" s="112">
        <f>+D66</f>
        <v>0</v>
      </c>
      <c r="E61" s="112">
        <f>+E66</f>
        <v>0</v>
      </c>
      <c r="F61" s="112">
        <f aca="true" t="shared" si="25" ref="F61:F74">+D61-C61</f>
        <v>0</v>
      </c>
      <c r="G61" s="112">
        <f aca="true" t="shared" si="26" ref="G61:O61">+G66</f>
        <v>0</v>
      </c>
      <c r="H61" s="112">
        <f t="shared" si="26"/>
        <v>0</v>
      </c>
      <c r="I61" s="112">
        <f t="shared" si="26"/>
        <v>0</v>
      </c>
      <c r="J61" s="112">
        <f t="shared" si="26"/>
        <v>0</v>
      </c>
      <c r="K61" s="112">
        <f t="shared" si="26"/>
        <v>0</v>
      </c>
      <c r="L61" s="112">
        <f t="shared" si="26"/>
        <v>0</v>
      </c>
      <c r="M61" s="112">
        <f t="shared" si="26"/>
        <v>0</v>
      </c>
      <c r="N61" s="112">
        <f t="shared" si="26"/>
        <v>0</v>
      </c>
      <c r="O61" s="113">
        <f t="shared" si="26"/>
        <v>0</v>
      </c>
    </row>
    <row r="62" spans="1:15" s="104" customFormat="1" ht="12.75" hidden="1">
      <c r="A62" s="114">
        <v>31</v>
      </c>
      <c r="B62" s="115" t="s">
        <v>13</v>
      </c>
      <c r="C62" s="112"/>
      <c r="D62" s="112"/>
      <c r="E62" s="112"/>
      <c r="F62" s="112">
        <f t="shared" si="25"/>
        <v>0</v>
      </c>
      <c r="G62" s="112"/>
      <c r="H62" s="112"/>
      <c r="I62" s="112"/>
      <c r="J62" s="112"/>
      <c r="K62" s="112"/>
      <c r="L62" s="112"/>
      <c r="M62" s="112"/>
      <c r="N62" s="112"/>
      <c r="O62" s="113"/>
    </row>
    <row r="63" spans="1:15" s="104" customFormat="1" ht="12.75" hidden="1">
      <c r="A63" s="116">
        <v>311</v>
      </c>
      <c r="B63" s="117" t="s">
        <v>14</v>
      </c>
      <c r="C63" s="118"/>
      <c r="D63" s="118"/>
      <c r="E63" s="118"/>
      <c r="F63" s="118">
        <f t="shared" si="25"/>
        <v>0</v>
      </c>
      <c r="G63" s="118"/>
      <c r="H63" s="118"/>
      <c r="I63" s="118"/>
      <c r="J63" s="118"/>
      <c r="K63" s="118"/>
      <c r="L63" s="118"/>
      <c r="M63" s="118"/>
      <c r="N63" s="118"/>
      <c r="O63" s="119"/>
    </row>
    <row r="64" spans="1:15" s="104" customFormat="1" ht="12.75" hidden="1">
      <c r="A64" s="116">
        <v>312</v>
      </c>
      <c r="B64" s="117" t="s">
        <v>15</v>
      </c>
      <c r="C64" s="118"/>
      <c r="D64" s="118"/>
      <c r="E64" s="118"/>
      <c r="F64" s="118">
        <f t="shared" si="25"/>
        <v>0</v>
      </c>
      <c r="G64" s="118"/>
      <c r="H64" s="118"/>
      <c r="I64" s="118"/>
      <c r="J64" s="118"/>
      <c r="K64" s="118"/>
      <c r="L64" s="118"/>
      <c r="M64" s="118"/>
      <c r="N64" s="118"/>
      <c r="O64" s="119"/>
    </row>
    <row r="65" spans="1:15" s="104" customFormat="1" ht="12.75" hidden="1">
      <c r="A65" s="116">
        <v>313</v>
      </c>
      <c r="B65" s="117" t="s">
        <v>16</v>
      </c>
      <c r="C65" s="118"/>
      <c r="D65" s="118"/>
      <c r="E65" s="118"/>
      <c r="F65" s="118">
        <f t="shared" si="25"/>
        <v>0</v>
      </c>
      <c r="G65" s="118"/>
      <c r="H65" s="118"/>
      <c r="I65" s="118"/>
      <c r="J65" s="118"/>
      <c r="K65" s="118"/>
      <c r="L65" s="118"/>
      <c r="M65" s="118"/>
      <c r="N65" s="118"/>
      <c r="O65" s="119"/>
    </row>
    <row r="66" spans="1:15" s="104" customFormat="1" ht="12.75" hidden="1">
      <c r="A66" s="114">
        <v>32</v>
      </c>
      <c r="B66" s="115" t="s">
        <v>17</v>
      </c>
      <c r="C66" s="112">
        <f>SUM(C67:C69)</f>
        <v>0</v>
      </c>
      <c r="D66" s="112">
        <f>SUM(D67:D69)</f>
        <v>0</v>
      </c>
      <c r="E66" s="112">
        <f>SUM(E67:E69)</f>
        <v>0</v>
      </c>
      <c r="F66" s="112">
        <f t="shared" si="25"/>
        <v>0</v>
      </c>
      <c r="G66" s="112">
        <f aca="true" t="shared" si="27" ref="G66:M66">SUM(G67:G69)</f>
        <v>0</v>
      </c>
      <c r="H66" s="112">
        <f t="shared" si="27"/>
        <v>0</v>
      </c>
      <c r="I66" s="112">
        <f t="shared" si="27"/>
        <v>0</v>
      </c>
      <c r="J66" s="112">
        <f t="shared" si="27"/>
        <v>0</v>
      </c>
      <c r="K66" s="112">
        <f t="shared" si="27"/>
        <v>0</v>
      </c>
      <c r="L66" s="112">
        <f t="shared" si="27"/>
        <v>0</v>
      </c>
      <c r="M66" s="112">
        <f t="shared" si="27"/>
        <v>0</v>
      </c>
      <c r="N66" s="112">
        <v>0</v>
      </c>
      <c r="O66" s="113">
        <v>0</v>
      </c>
    </row>
    <row r="67" spans="1:15" s="104" customFormat="1" ht="12.75" hidden="1">
      <c r="A67" s="116">
        <v>321</v>
      </c>
      <c r="B67" s="117" t="s">
        <v>18</v>
      </c>
      <c r="C67" s="118"/>
      <c r="D67" s="118"/>
      <c r="E67" s="118"/>
      <c r="F67" s="118">
        <f t="shared" si="25"/>
        <v>0</v>
      </c>
      <c r="G67" s="118"/>
      <c r="H67" s="118"/>
      <c r="I67" s="118"/>
      <c r="J67" s="118"/>
      <c r="K67" s="118"/>
      <c r="L67" s="118"/>
      <c r="M67" s="118"/>
      <c r="N67" s="118"/>
      <c r="O67" s="119"/>
    </row>
    <row r="68" spans="1:15" s="104" customFormat="1" ht="12.75" hidden="1">
      <c r="A68" s="116">
        <v>322</v>
      </c>
      <c r="B68" s="117" t="s">
        <v>19</v>
      </c>
      <c r="C68" s="118"/>
      <c r="D68" s="118"/>
      <c r="E68" s="118"/>
      <c r="F68" s="118">
        <f t="shared" si="25"/>
        <v>0</v>
      </c>
      <c r="G68" s="118"/>
      <c r="H68" s="118"/>
      <c r="I68" s="118"/>
      <c r="J68" s="118"/>
      <c r="K68" s="118"/>
      <c r="L68" s="118"/>
      <c r="M68" s="118"/>
      <c r="N68" s="118"/>
      <c r="O68" s="119"/>
    </row>
    <row r="69" spans="1:15" s="104" customFormat="1" ht="14.25" customHeight="1" hidden="1">
      <c r="A69" s="116">
        <v>323</v>
      </c>
      <c r="B69" s="117" t="s">
        <v>20</v>
      </c>
      <c r="C69" s="118"/>
      <c r="D69" s="118"/>
      <c r="E69" s="118"/>
      <c r="F69" s="118">
        <f t="shared" si="25"/>
        <v>0</v>
      </c>
      <c r="G69" s="118"/>
      <c r="H69" s="118"/>
      <c r="I69" s="118"/>
      <c r="J69" s="118"/>
      <c r="K69" s="118"/>
      <c r="L69" s="118"/>
      <c r="M69" s="118"/>
      <c r="N69" s="118"/>
      <c r="O69" s="119"/>
    </row>
    <row r="70" spans="1:15" s="104" customFormat="1" ht="14.25" customHeight="1" hidden="1">
      <c r="A70" s="116">
        <v>329</v>
      </c>
      <c r="B70" s="117" t="s">
        <v>21</v>
      </c>
      <c r="C70" s="118"/>
      <c r="D70" s="118"/>
      <c r="E70" s="118"/>
      <c r="F70" s="118">
        <f t="shared" si="25"/>
        <v>0</v>
      </c>
      <c r="G70" s="118"/>
      <c r="H70" s="118"/>
      <c r="I70" s="118"/>
      <c r="J70" s="118"/>
      <c r="K70" s="118"/>
      <c r="L70" s="118"/>
      <c r="M70" s="118"/>
      <c r="N70" s="118"/>
      <c r="O70" s="119"/>
    </row>
    <row r="71" spans="1:15" s="104" customFormat="1" ht="12.75" hidden="1">
      <c r="A71" s="114">
        <v>38</v>
      </c>
      <c r="B71" s="115" t="s">
        <v>40</v>
      </c>
      <c r="C71" s="112">
        <v>0</v>
      </c>
      <c r="D71" s="112">
        <v>0</v>
      </c>
      <c r="E71" s="112">
        <v>0</v>
      </c>
      <c r="F71" s="112">
        <f t="shared" si="25"/>
        <v>0</v>
      </c>
      <c r="G71" s="112">
        <f>SUM(G72)</f>
        <v>0</v>
      </c>
      <c r="H71" s="112"/>
      <c r="I71" s="112"/>
      <c r="J71" s="112"/>
      <c r="K71" s="112">
        <v>0</v>
      </c>
      <c r="L71" s="112"/>
      <c r="M71" s="112"/>
      <c r="N71" s="112"/>
      <c r="O71" s="113"/>
    </row>
    <row r="72" spans="1:15" s="104" customFormat="1" ht="12.75" hidden="1">
      <c r="A72" s="116">
        <v>383</v>
      </c>
      <c r="B72" s="117" t="s">
        <v>41</v>
      </c>
      <c r="C72" s="118"/>
      <c r="D72" s="118"/>
      <c r="E72" s="118"/>
      <c r="F72" s="118">
        <f t="shared" si="25"/>
        <v>0</v>
      </c>
      <c r="G72" s="118"/>
      <c r="H72" s="118"/>
      <c r="I72" s="118"/>
      <c r="J72" s="118"/>
      <c r="K72" s="118"/>
      <c r="L72" s="118"/>
      <c r="M72" s="118"/>
      <c r="N72" s="118"/>
      <c r="O72" s="119"/>
    </row>
    <row r="73" spans="1:15" s="104" customFormat="1" ht="12.75" hidden="1">
      <c r="A73" s="114">
        <v>42</v>
      </c>
      <c r="B73" s="115" t="s">
        <v>42</v>
      </c>
      <c r="C73" s="112">
        <f>+C74</f>
        <v>0</v>
      </c>
      <c r="D73" s="112">
        <f>+D74</f>
        <v>0</v>
      </c>
      <c r="E73" s="112">
        <f>+E74</f>
        <v>0</v>
      </c>
      <c r="F73" s="112">
        <f t="shared" si="25"/>
        <v>0</v>
      </c>
      <c r="G73" s="112">
        <f aca="true" t="shared" si="28" ref="G73:M73">+G74</f>
        <v>0</v>
      </c>
      <c r="H73" s="112">
        <f t="shared" si="28"/>
        <v>0</v>
      </c>
      <c r="I73" s="112">
        <f t="shared" si="28"/>
        <v>0</v>
      </c>
      <c r="J73" s="112">
        <f t="shared" si="28"/>
        <v>0</v>
      </c>
      <c r="K73" s="112">
        <f t="shared" si="28"/>
        <v>0</v>
      </c>
      <c r="L73" s="112">
        <f t="shared" si="28"/>
        <v>0</v>
      </c>
      <c r="M73" s="112">
        <f t="shared" si="28"/>
        <v>0</v>
      </c>
      <c r="N73" s="112"/>
      <c r="O73" s="113"/>
    </row>
    <row r="74" spans="1:15" s="104" customFormat="1" ht="12.75" hidden="1">
      <c r="A74" s="125">
        <v>422</v>
      </c>
      <c r="B74" s="126" t="s">
        <v>43</v>
      </c>
      <c r="C74" s="122">
        <v>0</v>
      </c>
      <c r="D74" s="122">
        <v>0</v>
      </c>
      <c r="E74" s="122">
        <v>0</v>
      </c>
      <c r="F74" s="122">
        <f t="shared" si="25"/>
        <v>0</v>
      </c>
      <c r="G74" s="122"/>
      <c r="H74" s="122"/>
      <c r="I74" s="122"/>
      <c r="J74" s="122"/>
      <c r="K74" s="122"/>
      <c r="L74" s="122"/>
      <c r="M74" s="122"/>
      <c r="N74" s="122"/>
      <c r="O74" s="123"/>
    </row>
    <row r="75" spans="1:15" s="104" customFormat="1" ht="12.75" customHeight="1">
      <c r="A75" s="124" t="s">
        <v>75</v>
      </c>
      <c r="B75" s="135" t="s">
        <v>76</v>
      </c>
      <c r="C75" s="109">
        <f>+C77</f>
        <v>4693270</v>
      </c>
      <c r="D75" s="109">
        <f>+D77</f>
        <v>4678510</v>
      </c>
      <c r="E75" s="109">
        <f>+E77</f>
        <v>4720335</v>
      </c>
      <c r="F75" s="109">
        <f aca="true" t="shared" si="29" ref="F75:O75">+F77</f>
        <v>41825</v>
      </c>
      <c r="G75" s="109">
        <f t="shared" si="29"/>
        <v>0</v>
      </c>
      <c r="H75" s="109">
        <f t="shared" si="29"/>
        <v>0</v>
      </c>
      <c r="I75" s="109">
        <f t="shared" si="29"/>
        <v>0</v>
      </c>
      <c r="J75" s="109">
        <f t="shared" si="29"/>
        <v>4720335</v>
      </c>
      <c r="K75" s="109">
        <f t="shared" si="29"/>
        <v>0</v>
      </c>
      <c r="L75" s="109">
        <f t="shared" si="29"/>
        <v>0</v>
      </c>
      <c r="M75" s="109">
        <f t="shared" si="29"/>
        <v>0</v>
      </c>
      <c r="N75" s="109">
        <f t="shared" si="29"/>
        <v>4380000</v>
      </c>
      <c r="O75" s="151">
        <f t="shared" si="29"/>
        <v>4380000</v>
      </c>
    </row>
    <row r="76" spans="1:15" s="104" customFormat="1" ht="13.5" hidden="1">
      <c r="A76" s="111">
        <v>32400</v>
      </c>
      <c r="B76" s="134" t="s">
        <v>72</v>
      </c>
      <c r="O76" s="152"/>
    </row>
    <row r="77" spans="1:15" s="104" customFormat="1" ht="13.5">
      <c r="A77" s="111">
        <v>53082</v>
      </c>
      <c r="B77" s="134" t="s">
        <v>77</v>
      </c>
      <c r="C77" s="109">
        <f>+C78</f>
        <v>4693270</v>
      </c>
      <c r="D77" s="109">
        <f aca="true" t="shared" si="30" ref="D77:O77">+D78</f>
        <v>4678510</v>
      </c>
      <c r="E77" s="109">
        <f t="shared" si="30"/>
        <v>4720335</v>
      </c>
      <c r="F77" s="109">
        <f t="shared" si="30"/>
        <v>41825</v>
      </c>
      <c r="G77" s="109">
        <f t="shared" si="30"/>
        <v>0</v>
      </c>
      <c r="H77" s="109">
        <f t="shared" si="30"/>
        <v>0</v>
      </c>
      <c r="I77" s="109">
        <f t="shared" si="30"/>
        <v>0</v>
      </c>
      <c r="J77" s="109">
        <f t="shared" si="30"/>
        <v>4720335</v>
      </c>
      <c r="K77" s="109">
        <f t="shared" si="30"/>
        <v>0</v>
      </c>
      <c r="L77" s="109">
        <f t="shared" si="30"/>
        <v>0</v>
      </c>
      <c r="M77" s="109">
        <f t="shared" si="30"/>
        <v>0</v>
      </c>
      <c r="N77" s="109">
        <f t="shared" si="30"/>
        <v>4380000</v>
      </c>
      <c r="O77" s="151">
        <f t="shared" si="30"/>
        <v>4380000</v>
      </c>
    </row>
    <row r="78" spans="1:15" s="104" customFormat="1" ht="12.75">
      <c r="A78" s="114">
        <v>3</v>
      </c>
      <c r="B78" s="115" t="s">
        <v>12</v>
      </c>
      <c r="C78" s="112">
        <f>+C79+C83+C87</f>
        <v>4693270</v>
      </c>
      <c r="D78" s="112">
        <f>+D79+D83+D87</f>
        <v>4678510</v>
      </c>
      <c r="E78" s="112">
        <f>+E79+E83+E87</f>
        <v>4720335</v>
      </c>
      <c r="F78" s="112">
        <f aca="true" t="shared" si="31" ref="F78:F88">+E78-D78</f>
        <v>41825</v>
      </c>
      <c r="G78" s="112">
        <f>+G79+G83+G87</f>
        <v>0</v>
      </c>
      <c r="H78" s="112">
        <f aca="true" t="shared" si="32" ref="H78:O78">+H79+H83+H87</f>
        <v>0</v>
      </c>
      <c r="I78" s="112">
        <f t="shared" si="32"/>
        <v>0</v>
      </c>
      <c r="J78" s="112">
        <f t="shared" si="32"/>
        <v>4720335</v>
      </c>
      <c r="K78" s="112">
        <f t="shared" si="32"/>
        <v>0</v>
      </c>
      <c r="L78" s="112">
        <f t="shared" si="32"/>
        <v>0</v>
      </c>
      <c r="M78" s="112">
        <f t="shared" si="32"/>
        <v>0</v>
      </c>
      <c r="N78" s="112">
        <f t="shared" si="32"/>
        <v>4380000</v>
      </c>
      <c r="O78" s="113">
        <f t="shared" si="32"/>
        <v>4380000</v>
      </c>
    </row>
    <row r="79" spans="1:15" s="104" customFormat="1" ht="12.75">
      <c r="A79" s="114">
        <v>31</v>
      </c>
      <c r="B79" s="115" t="s">
        <v>13</v>
      </c>
      <c r="C79" s="112">
        <f>SUM(C80:C82)</f>
        <v>4599570</v>
      </c>
      <c r="D79" s="112">
        <f>SUM(D80:D82)</f>
        <v>4637330</v>
      </c>
      <c r="E79" s="112">
        <f>SUM(E80:E82)</f>
        <v>4678849</v>
      </c>
      <c r="F79" s="112">
        <f t="shared" si="31"/>
        <v>41519</v>
      </c>
      <c r="G79" s="112">
        <f>SUM(G80:G82)</f>
        <v>0</v>
      </c>
      <c r="H79" s="112">
        <f aca="true" t="shared" si="33" ref="H79:M79">SUM(H80:H82)</f>
        <v>0</v>
      </c>
      <c r="I79" s="112">
        <f t="shared" si="33"/>
        <v>0</v>
      </c>
      <c r="J79" s="112">
        <f t="shared" si="33"/>
        <v>4678849</v>
      </c>
      <c r="K79" s="112">
        <f t="shared" si="33"/>
        <v>0</v>
      </c>
      <c r="L79" s="112">
        <f t="shared" si="33"/>
        <v>0</v>
      </c>
      <c r="M79" s="112">
        <f t="shared" si="33"/>
        <v>0</v>
      </c>
      <c r="N79" s="112">
        <v>4380000</v>
      </c>
      <c r="O79" s="113">
        <f>+N79</f>
        <v>4380000</v>
      </c>
    </row>
    <row r="80" spans="1:15" s="104" customFormat="1" ht="12.75">
      <c r="A80" s="116">
        <v>311</v>
      </c>
      <c r="B80" s="117" t="s">
        <v>14</v>
      </c>
      <c r="C80" s="118">
        <v>3790410</v>
      </c>
      <c r="D80" s="118">
        <v>3868760</v>
      </c>
      <c r="E80" s="118">
        <v>3898380</v>
      </c>
      <c r="F80" s="118">
        <f t="shared" si="31"/>
        <v>29620</v>
      </c>
      <c r="G80" s="118"/>
      <c r="H80" s="118"/>
      <c r="I80" s="118"/>
      <c r="J80" s="118">
        <f>+E80</f>
        <v>3898380</v>
      </c>
      <c r="K80" s="118"/>
      <c r="L80" s="118"/>
      <c r="M80" s="118"/>
      <c r="N80" s="118"/>
      <c r="O80" s="119"/>
    </row>
    <row r="81" spans="1:15" s="104" customFormat="1" ht="12.75">
      <c r="A81" s="116">
        <v>312</v>
      </c>
      <c r="B81" s="117" t="s">
        <v>15</v>
      </c>
      <c r="C81" s="118">
        <v>196800</v>
      </c>
      <c r="D81" s="118">
        <v>130000</v>
      </c>
      <c r="E81" s="118">
        <v>136980</v>
      </c>
      <c r="F81" s="118">
        <f t="shared" si="31"/>
        <v>6980</v>
      </c>
      <c r="G81" s="118"/>
      <c r="H81" s="118"/>
      <c r="I81" s="118"/>
      <c r="J81" s="118">
        <f>+E81</f>
        <v>136980</v>
      </c>
      <c r="K81" s="118"/>
      <c r="L81" s="118"/>
      <c r="M81" s="118"/>
      <c r="N81" s="118"/>
      <c r="O81" s="119"/>
    </row>
    <row r="82" spans="1:15" s="104" customFormat="1" ht="12.75">
      <c r="A82" s="116">
        <v>313</v>
      </c>
      <c r="B82" s="117" t="s">
        <v>16</v>
      </c>
      <c r="C82" s="118">
        <f>610140+2220</f>
        <v>612360</v>
      </c>
      <c r="D82" s="118">
        <v>638570</v>
      </c>
      <c r="E82" s="118">
        <v>643489</v>
      </c>
      <c r="F82" s="118">
        <f t="shared" si="31"/>
        <v>4919</v>
      </c>
      <c r="G82" s="118"/>
      <c r="H82" s="118"/>
      <c r="I82" s="118"/>
      <c r="J82" s="118">
        <f>+E82</f>
        <v>643489</v>
      </c>
      <c r="K82" s="118"/>
      <c r="L82" s="118"/>
      <c r="M82" s="118"/>
      <c r="N82" s="118"/>
      <c r="O82" s="119"/>
    </row>
    <row r="83" spans="1:15" s="104" customFormat="1" ht="12.75">
      <c r="A83" s="114">
        <v>32</v>
      </c>
      <c r="B83" s="115" t="s">
        <v>17</v>
      </c>
      <c r="C83" s="112">
        <f>SUM(C84:C86)</f>
        <v>53000</v>
      </c>
      <c r="D83" s="112">
        <f>SUM(D84:D86)</f>
        <v>29380</v>
      </c>
      <c r="E83" s="112">
        <f>SUM(E84:E86)</f>
        <v>30197</v>
      </c>
      <c r="F83" s="112">
        <f t="shared" si="31"/>
        <v>817</v>
      </c>
      <c r="G83" s="112">
        <f>+G86</f>
        <v>0</v>
      </c>
      <c r="H83" s="112">
        <f aca="true" t="shared" si="34" ref="H83:M83">+H86</f>
        <v>0</v>
      </c>
      <c r="I83" s="112">
        <f t="shared" si="34"/>
        <v>0</v>
      </c>
      <c r="J83" s="112">
        <f>SUM(J84:J86)</f>
        <v>30197</v>
      </c>
      <c r="K83" s="112">
        <f t="shared" si="34"/>
        <v>0</v>
      </c>
      <c r="L83" s="112">
        <f t="shared" si="34"/>
        <v>0</v>
      </c>
      <c r="M83" s="112">
        <f t="shared" si="34"/>
        <v>0</v>
      </c>
      <c r="N83" s="112">
        <v>0</v>
      </c>
      <c r="O83" s="113">
        <f>+N83</f>
        <v>0</v>
      </c>
    </row>
    <row r="84" spans="1:15" s="104" customFormat="1" ht="12.75">
      <c r="A84" s="116">
        <v>322</v>
      </c>
      <c r="B84" s="117" t="s">
        <v>19</v>
      </c>
      <c r="C84" s="118">
        <v>0</v>
      </c>
      <c r="D84" s="118">
        <v>0</v>
      </c>
      <c r="E84" s="118">
        <v>2330</v>
      </c>
      <c r="F84" s="118">
        <f t="shared" si="31"/>
        <v>2330</v>
      </c>
      <c r="G84" s="118"/>
      <c r="H84" s="118"/>
      <c r="I84" s="118"/>
      <c r="J84" s="118">
        <f>+E84</f>
        <v>2330</v>
      </c>
      <c r="K84" s="118"/>
      <c r="L84" s="118"/>
      <c r="M84" s="118"/>
      <c r="N84" s="118"/>
      <c r="O84" s="119"/>
    </row>
    <row r="85" spans="1:15" s="104" customFormat="1" ht="12.75">
      <c r="A85" s="116">
        <v>323</v>
      </c>
      <c r="B85" s="117" t="s">
        <v>20</v>
      </c>
      <c r="C85" s="118">
        <v>0</v>
      </c>
      <c r="D85" s="118">
        <v>2880</v>
      </c>
      <c r="E85" s="118">
        <v>2880</v>
      </c>
      <c r="F85" s="118">
        <f>+E85-D85</f>
        <v>0</v>
      </c>
      <c r="G85" s="118"/>
      <c r="H85" s="118"/>
      <c r="I85" s="118"/>
      <c r="J85" s="118">
        <f>+E85</f>
        <v>2880</v>
      </c>
      <c r="K85" s="118"/>
      <c r="L85" s="118"/>
      <c r="M85" s="118"/>
      <c r="N85" s="118"/>
      <c r="O85" s="119"/>
    </row>
    <row r="86" spans="1:15" s="104" customFormat="1" ht="13.5" customHeight="1">
      <c r="A86" s="116">
        <v>329</v>
      </c>
      <c r="B86" s="117" t="s">
        <v>21</v>
      </c>
      <c r="C86" s="118">
        <v>53000</v>
      </c>
      <c r="D86" s="118">
        <v>26500</v>
      </c>
      <c r="E86" s="118">
        <v>24987</v>
      </c>
      <c r="F86" s="118">
        <f t="shared" si="31"/>
        <v>-1513</v>
      </c>
      <c r="G86" s="118"/>
      <c r="H86" s="118"/>
      <c r="I86" s="118"/>
      <c r="J86" s="118">
        <f>+E86</f>
        <v>24987</v>
      </c>
      <c r="K86" s="118"/>
      <c r="L86" s="118"/>
      <c r="M86" s="118"/>
      <c r="N86" s="118"/>
      <c r="O86" s="119"/>
    </row>
    <row r="87" spans="1:15" s="104" customFormat="1" ht="12.75">
      <c r="A87" s="114">
        <v>34</v>
      </c>
      <c r="B87" s="115" t="s">
        <v>22</v>
      </c>
      <c r="C87" s="112">
        <f>+C88</f>
        <v>40700</v>
      </c>
      <c r="D87" s="112">
        <f>+D88</f>
        <v>11800</v>
      </c>
      <c r="E87" s="112">
        <f>+E88</f>
        <v>11289</v>
      </c>
      <c r="F87" s="112">
        <f t="shared" si="31"/>
        <v>-511</v>
      </c>
      <c r="G87" s="112">
        <f>+G88</f>
        <v>0</v>
      </c>
      <c r="H87" s="112">
        <f aca="true" t="shared" si="35" ref="H87:M87">+H88</f>
        <v>0</v>
      </c>
      <c r="I87" s="112">
        <f t="shared" si="35"/>
        <v>0</v>
      </c>
      <c r="J87" s="112">
        <f t="shared" si="35"/>
        <v>11289</v>
      </c>
      <c r="K87" s="112">
        <f t="shared" si="35"/>
        <v>0</v>
      </c>
      <c r="L87" s="112">
        <f t="shared" si="35"/>
        <v>0</v>
      </c>
      <c r="M87" s="112">
        <f t="shared" si="35"/>
        <v>0</v>
      </c>
      <c r="N87" s="112">
        <v>0</v>
      </c>
      <c r="O87" s="113">
        <v>0</v>
      </c>
    </row>
    <row r="88" spans="1:15" s="104" customFormat="1" ht="12.75">
      <c r="A88" s="120">
        <v>343</v>
      </c>
      <c r="B88" s="121" t="s">
        <v>23</v>
      </c>
      <c r="C88" s="122">
        <v>40700</v>
      </c>
      <c r="D88" s="122">
        <v>11800</v>
      </c>
      <c r="E88" s="122">
        <v>11289</v>
      </c>
      <c r="F88" s="122">
        <f t="shared" si="31"/>
        <v>-511</v>
      </c>
      <c r="G88" s="122"/>
      <c r="H88" s="122"/>
      <c r="I88" s="122"/>
      <c r="J88" s="122">
        <f>+E88</f>
        <v>11289</v>
      </c>
      <c r="K88" s="122"/>
      <c r="L88" s="122"/>
      <c r="M88" s="122"/>
      <c r="N88" s="122"/>
      <c r="O88" s="123"/>
    </row>
    <row r="89" spans="1:15" s="104" customFormat="1" ht="22.5" customHeight="1">
      <c r="A89" s="105">
        <v>2301</v>
      </c>
      <c r="B89" s="106" t="s">
        <v>108</v>
      </c>
      <c r="C89" s="107">
        <f>+C99+C112+C152+C136+C90</f>
        <v>297167</v>
      </c>
      <c r="D89" s="107">
        <f>+D99+D112+D152+D136+D90</f>
        <v>1461524</v>
      </c>
      <c r="E89" s="107">
        <f aca="true" t="shared" si="36" ref="E89:O89">+E99+E112+E152+E136+E90</f>
        <v>487154</v>
      </c>
      <c r="F89" s="107">
        <f t="shared" si="36"/>
        <v>-974370</v>
      </c>
      <c r="G89" s="107">
        <f t="shared" si="36"/>
        <v>28614</v>
      </c>
      <c r="H89" s="107">
        <f t="shared" si="36"/>
        <v>0</v>
      </c>
      <c r="I89" s="107">
        <f t="shared" si="36"/>
        <v>0</v>
      </c>
      <c r="J89" s="107">
        <f t="shared" si="36"/>
        <v>458540</v>
      </c>
      <c r="K89" s="107">
        <f t="shared" si="36"/>
        <v>0</v>
      </c>
      <c r="L89" s="107">
        <f t="shared" si="36"/>
        <v>0</v>
      </c>
      <c r="M89" s="107">
        <f t="shared" si="36"/>
        <v>0</v>
      </c>
      <c r="N89" s="107">
        <f t="shared" si="36"/>
        <v>806794</v>
      </c>
      <c r="O89" s="107">
        <f t="shared" si="36"/>
        <v>0</v>
      </c>
    </row>
    <row r="90" spans="1:15" s="104" customFormat="1" ht="12.75" customHeight="1">
      <c r="A90" s="108" t="s">
        <v>139</v>
      </c>
      <c r="B90" s="133" t="s">
        <v>140</v>
      </c>
      <c r="C90" s="109">
        <f>+C91</f>
        <v>0</v>
      </c>
      <c r="D90" s="109">
        <f aca="true" t="shared" si="37" ref="D90:O90">+D91</f>
        <v>22570</v>
      </c>
      <c r="E90" s="109">
        <f aca="true" t="shared" si="38" ref="E90:J90">+E91+E95</f>
        <v>18614</v>
      </c>
      <c r="F90" s="109">
        <f t="shared" si="38"/>
        <v>-3956</v>
      </c>
      <c r="G90" s="109">
        <f t="shared" si="38"/>
        <v>18614</v>
      </c>
      <c r="H90" s="109">
        <f t="shared" si="38"/>
        <v>0</v>
      </c>
      <c r="I90" s="109">
        <f t="shared" si="38"/>
        <v>0</v>
      </c>
      <c r="J90" s="109">
        <f t="shared" si="38"/>
        <v>0</v>
      </c>
      <c r="K90" s="109">
        <f t="shared" si="37"/>
        <v>0</v>
      </c>
      <c r="L90" s="109">
        <f t="shared" si="37"/>
        <v>0</v>
      </c>
      <c r="M90" s="109">
        <f t="shared" si="37"/>
        <v>0</v>
      </c>
      <c r="N90" s="109">
        <f t="shared" si="37"/>
        <v>0</v>
      </c>
      <c r="O90" s="151">
        <f t="shared" si="37"/>
        <v>0</v>
      </c>
    </row>
    <row r="91" spans="1:15" s="104" customFormat="1" ht="13.5">
      <c r="A91" s="111">
        <v>11001</v>
      </c>
      <c r="B91" s="134" t="s">
        <v>81</v>
      </c>
      <c r="C91" s="109">
        <f>+C92</f>
        <v>0</v>
      </c>
      <c r="D91" s="109">
        <f aca="true" t="shared" si="39" ref="D91:O92">+D92</f>
        <v>22570</v>
      </c>
      <c r="E91" s="109">
        <f t="shared" si="39"/>
        <v>14203</v>
      </c>
      <c r="F91" s="109">
        <f t="shared" si="39"/>
        <v>-8367</v>
      </c>
      <c r="G91" s="109">
        <f t="shared" si="39"/>
        <v>14203</v>
      </c>
      <c r="H91" s="109">
        <f t="shared" si="39"/>
        <v>0</v>
      </c>
      <c r="I91" s="109">
        <f t="shared" si="39"/>
        <v>0</v>
      </c>
      <c r="J91" s="109">
        <f t="shared" si="39"/>
        <v>0</v>
      </c>
      <c r="K91" s="109">
        <f t="shared" si="39"/>
        <v>0</v>
      </c>
      <c r="L91" s="109">
        <f t="shared" si="39"/>
        <v>0</v>
      </c>
      <c r="M91" s="109">
        <f t="shared" si="39"/>
        <v>0</v>
      </c>
      <c r="N91" s="109">
        <f t="shared" si="39"/>
        <v>0</v>
      </c>
      <c r="O91" s="151">
        <f t="shared" si="39"/>
        <v>0</v>
      </c>
    </row>
    <row r="92" spans="1:15" s="104" customFormat="1" ht="12.75">
      <c r="A92" s="114">
        <v>3</v>
      </c>
      <c r="B92" s="115" t="s">
        <v>12</v>
      </c>
      <c r="C92" s="112">
        <f>+C93</f>
        <v>0</v>
      </c>
      <c r="D92" s="112">
        <f>+D93</f>
        <v>22570</v>
      </c>
      <c r="E92" s="112">
        <f>+E93</f>
        <v>14203</v>
      </c>
      <c r="F92" s="112">
        <f>+E92-D92</f>
        <v>-8367</v>
      </c>
      <c r="G92" s="112">
        <f t="shared" si="39"/>
        <v>14203</v>
      </c>
      <c r="H92" s="112">
        <f t="shared" si="39"/>
        <v>0</v>
      </c>
      <c r="I92" s="112">
        <f t="shared" si="39"/>
        <v>0</v>
      </c>
      <c r="J92" s="112">
        <f>+J93</f>
        <v>0</v>
      </c>
      <c r="K92" s="112">
        <f t="shared" si="39"/>
        <v>0</v>
      </c>
      <c r="L92" s="112">
        <f t="shared" si="39"/>
        <v>0</v>
      </c>
      <c r="M92" s="112">
        <f t="shared" si="39"/>
        <v>0</v>
      </c>
      <c r="N92" s="112">
        <f t="shared" si="39"/>
        <v>0</v>
      </c>
      <c r="O92" s="113">
        <f t="shared" si="39"/>
        <v>0</v>
      </c>
    </row>
    <row r="93" spans="1:15" s="104" customFormat="1" ht="12.75">
      <c r="A93" s="114">
        <v>32</v>
      </c>
      <c r="B93" s="115" t="s">
        <v>17</v>
      </c>
      <c r="C93" s="112">
        <f>SUM(C94)</f>
        <v>0</v>
      </c>
      <c r="D93" s="112">
        <f>SUM(D94)</f>
        <v>22570</v>
      </c>
      <c r="E93" s="112">
        <f>SUM(E94)</f>
        <v>14203</v>
      </c>
      <c r="F93" s="112">
        <f>+E93-D93</f>
        <v>-8367</v>
      </c>
      <c r="G93" s="112">
        <f>+G99+G94</f>
        <v>14203</v>
      </c>
      <c r="H93" s="112">
        <f>+H99+H94</f>
        <v>0</v>
      </c>
      <c r="I93" s="112">
        <f>+I99+I94</f>
        <v>0</v>
      </c>
      <c r="J93" s="112">
        <f>SUM(J94)</f>
        <v>0</v>
      </c>
      <c r="K93" s="112">
        <f>+K99+K94</f>
        <v>0</v>
      </c>
      <c r="L93" s="112">
        <f>+L99+L94</f>
        <v>0</v>
      </c>
      <c r="M93" s="112">
        <f>+M99+M94</f>
        <v>0</v>
      </c>
      <c r="N93" s="112">
        <f>+N99+N94</f>
        <v>0</v>
      </c>
      <c r="O93" s="113">
        <f>+O99+O94</f>
        <v>0</v>
      </c>
    </row>
    <row r="94" spans="1:15" s="104" customFormat="1" ht="12.75">
      <c r="A94" s="120">
        <v>322</v>
      </c>
      <c r="B94" s="121" t="s">
        <v>19</v>
      </c>
      <c r="C94" s="118">
        <v>0</v>
      </c>
      <c r="D94" s="118">
        <v>22570</v>
      </c>
      <c r="E94" s="118">
        <v>14203</v>
      </c>
      <c r="F94" s="118">
        <f>+E94-D94</f>
        <v>-8367</v>
      </c>
      <c r="G94" s="118">
        <f>+E94</f>
        <v>14203</v>
      </c>
      <c r="H94" s="118"/>
      <c r="I94" s="118"/>
      <c r="J94" s="118"/>
      <c r="K94" s="118"/>
      <c r="L94" s="118"/>
      <c r="M94" s="118"/>
      <c r="N94" s="118"/>
      <c r="O94" s="119"/>
    </row>
    <row r="95" spans="1:15" s="104" customFormat="1" ht="13.5">
      <c r="A95" s="111">
        <v>480101</v>
      </c>
      <c r="B95" s="134" t="s">
        <v>146</v>
      </c>
      <c r="C95" s="109">
        <f>+C96</f>
        <v>0</v>
      </c>
      <c r="D95" s="109">
        <f aca="true" t="shared" si="40" ref="D95:O96">+D96</f>
        <v>0</v>
      </c>
      <c r="E95" s="109">
        <f t="shared" si="40"/>
        <v>4411</v>
      </c>
      <c r="F95" s="109">
        <f t="shared" si="40"/>
        <v>4411</v>
      </c>
      <c r="G95" s="109">
        <f t="shared" si="40"/>
        <v>4411</v>
      </c>
      <c r="H95" s="109">
        <f t="shared" si="40"/>
        <v>0</v>
      </c>
      <c r="I95" s="109">
        <f t="shared" si="40"/>
        <v>0</v>
      </c>
      <c r="J95" s="109">
        <f t="shared" si="40"/>
        <v>0</v>
      </c>
      <c r="K95" s="109">
        <f t="shared" si="40"/>
        <v>0</v>
      </c>
      <c r="L95" s="109">
        <f t="shared" si="40"/>
        <v>0</v>
      </c>
      <c r="M95" s="109">
        <f t="shared" si="40"/>
        <v>0</v>
      </c>
      <c r="N95" s="109">
        <f t="shared" si="40"/>
        <v>0</v>
      </c>
      <c r="O95" s="151">
        <f t="shared" si="40"/>
        <v>0</v>
      </c>
    </row>
    <row r="96" spans="1:15" s="104" customFormat="1" ht="12.75">
      <c r="A96" s="114">
        <v>3</v>
      </c>
      <c r="B96" s="115" t="s">
        <v>12</v>
      </c>
      <c r="C96" s="112">
        <f>+C97</f>
        <v>0</v>
      </c>
      <c r="D96" s="112">
        <f>+D97</f>
        <v>0</v>
      </c>
      <c r="E96" s="112">
        <f>+E97</f>
        <v>4411</v>
      </c>
      <c r="F96" s="112">
        <f>+E96-D96</f>
        <v>4411</v>
      </c>
      <c r="G96" s="112">
        <f t="shared" si="40"/>
        <v>4411</v>
      </c>
      <c r="H96" s="112">
        <f t="shared" si="40"/>
        <v>0</v>
      </c>
      <c r="I96" s="112">
        <f t="shared" si="40"/>
        <v>0</v>
      </c>
      <c r="J96" s="112">
        <f>+J97</f>
        <v>0</v>
      </c>
      <c r="K96" s="112">
        <f t="shared" si="40"/>
        <v>0</v>
      </c>
      <c r="L96" s="112">
        <f t="shared" si="40"/>
        <v>0</v>
      </c>
      <c r="M96" s="112">
        <f t="shared" si="40"/>
        <v>0</v>
      </c>
      <c r="N96" s="112">
        <f t="shared" si="40"/>
        <v>0</v>
      </c>
      <c r="O96" s="113">
        <f t="shared" si="40"/>
        <v>0</v>
      </c>
    </row>
    <row r="97" spans="1:15" s="104" customFormat="1" ht="12.75">
      <c r="A97" s="114">
        <v>32</v>
      </c>
      <c r="B97" s="115" t="s">
        <v>17</v>
      </c>
      <c r="C97" s="112">
        <f>SUM(C98)</f>
        <v>0</v>
      </c>
      <c r="D97" s="112">
        <f>SUM(D98)</f>
        <v>0</v>
      </c>
      <c r="E97" s="112">
        <f>SUM(E98)</f>
        <v>4411</v>
      </c>
      <c r="F97" s="112">
        <f>+E97-D97</f>
        <v>4411</v>
      </c>
      <c r="G97" s="112">
        <f>+G103+G98</f>
        <v>4411</v>
      </c>
      <c r="H97" s="112">
        <f>+H103+H98</f>
        <v>0</v>
      </c>
      <c r="I97" s="112">
        <f>+I103+I98</f>
        <v>0</v>
      </c>
      <c r="J97" s="112">
        <f>SUM(J98)</f>
        <v>0</v>
      </c>
      <c r="K97" s="112">
        <f>+K103+K98</f>
        <v>0</v>
      </c>
      <c r="L97" s="112">
        <f>+L103+L98</f>
        <v>0</v>
      </c>
      <c r="M97" s="112">
        <f>+M103+M98</f>
        <v>0</v>
      </c>
      <c r="N97" s="112">
        <f>+N103+N98</f>
        <v>0</v>
      </c>
      <c r="O97" s="113">
        <f>+O103+O98</f>
        <v>0</v>
      </c>
    </row>
    <row r="98" spans="1:15" s="104" customFormat="1" ht="12.75">
      <c r="A98" s="120">
        <v>322</v>
      </c>
      <c r="B98" s="121" t="s">
        <v>19</v>
      </c>
      <c r="C98" s="118">
        <v>0</v>
      </c>
      <c r="D98" s="118">
        <v>0</v>
      </c>
      <c r="E98" s="118">
        <v>4411</v>
      </c>
      <c r="F98" s="118">
        <f>+E98-D98</f>
        <v>4411</v>
      </c>
      <c r="G98" s="118">
        <f>+E98</f>
        <v>4411</v>
      </c>
      <c r="H98" s="118"/>
      <c r="I98" s="118"/>
      <c r="J98" s="118"/>
      <c r="K98" s="118"/>
      <c r="L98" s="118"/>
      <c r="M98" s="118"/>
      <c r="N98" s="118"/>
      <c r="O98" s="119"/>
    </row>
    <row r="99" spans="1:15" s="104" customFormat="1" ht="12.75" customHeight="1">
      <c r="A99" s="108" t="s">
        <v>78</v>
      </c>
      <c r="B99" s="133" t="s">
        <v>79</v>
      </c>
      <c r="C99" s="109">
        <f>+C101</f>
        <v>919</v>
      </c>
      <c r="D99" s="109">
        <f>+D101</f>
        <v>766</v>
      </c>
      <c r="E99" s="109">
        <f>+E101</f>
        <v>766</v>
      </c>
      <c r="F99" s="109">
        <f aca="true" t="shared" si="41" ref="F99:O99">+F101</f>
        <v>0</v>
      </c>
      <c r="G99" s="109">
        <f t="shared" si="41"/>
        <v>0</v>
      </c>
      <c r="H99" s="109">
        <f t="shared" si="41"/>
        <v>0</v>
      </c>
      <c r="I99" s="109">
        <f t="shared" si="41"/>
        <v>0</v>
      </c>
      <c r="J99" s="109">
        <f t="shared" si="41"/>
        <v>766</v>
      </c>
      <c r="K99" s="109">
        <f t="shared" si="41"/>
        <v>0</v>
      </c>
      <c r="L99" s="109">
        <f t="shared" si="41"/>
        <v>0</v>
      </c>
      <c r="M99" s="109">
        <f t="shared" si="41"/>
        <v>0</v>
      </c>
      <c r="N99" s="109">
        <f t="shared" si="41"/>
        <v>0</v>
      </c>
      <c r="O99" s="151">
        <f t="shared" si="41"/>
        <v>0</v>
      </c>
    </row>
    <row r="100" spans="1:15" s="104" customFormat="1" ht="13.5" hidden="1">
      <c r="A100" s="111">
        <v>32400</v>
      </c>
      <c r="B100" s="134" t="s">
        <v>72</v>
      </c>
      <c r="O100" s="152"/>
    </row>
    <row r="101" spans="1:15" s="104" customFormat="1" ht="13.5">
      <c r="A101" s="111">
        <v>53080</v>
      </c>
      <c r="B101" s="134" t="s">
        <v>80</v>
      </c>
      <c r="C101" s="109">
        <f>+C102</f>
        <v>919</v>
      </c>
      <c r="D101" s="109">
        <f aca="true" t="shared" si="42" ref="D101:O101">+D102</f>
        <v>766</v>
      </c>
      <c r="E101" s="109">
        <f t="shared" si="42"/>
        <v>766</v>
      </c>
      <c r="F101" s="109">
        <f t="shared" si="42"/>
        <v>0</v>
      </c>
      <c r="G101" s="109">
        <f t="shared" si="42"/>
        <v>0</v>
      </c>
      <c r="H101" s="109">
        <f t="shared" si="42"/>
        <v>0</v>
      </c>
      <c r="I101" s="109">
        <f t="shared" si="42"/>
        <v>0</v>
      </c>
      <c r="J101" s="109">
        <f t="shared" si="42"/>
        <v>766</v>
      </c>
      <c r="K101" s="109">
        <f t="shared" si="42"/>
        <v>0</v>
      </c>
      <c r="L101" s="109">
        <f t="shared" si="42"/>
        <v>0</v>
      </c>
      <c r="M101" s="109">
        <f t="shared" si="42"/>
        <v>0</v>
      </c>
      <c r="N101" s="109">
        <f t="shared" si="42"/>
        <v>0</v>
      </c>
      <c r="O101" s="151">
        <f t="shared" si="42"/>
        <v>0</v>
      </c>
    </row>
    <row r="102" spans="1:15" s="104" customFormat="1" ht="12.75">
      <c r="A102" s="114">
        <v>3</v>
      </c>
      <c r="B102" s="115" t="s">
        <v>12</v>
      </c>
      <c r="C102" s="112">
        <f>+C103</f>
        <v>919</v>
      </c>
      <c r="D102" s="112">
        <f>+D103</f>
        <v>766</v>
      </c>
      <c r="E102" s="112">
        <f>+E103</f>
        <v>766</v>
      </c>
      <c r="F102" s="112">
        <f>+E102-D102</f>
        <v>0</v>
      </c>
      <c r="G102" s="112">
        <f aca="true" t="shared" si="43" ref="G102:O102">+G103</f>
        <v>0</v>
      </c>
      <c r="H102" s="112">
        <f t="shared" si="43"/>
        <v>0</v>
      </c>
      <c r="I102" s="112">
        <f t="shared" si="43"/>
        <v>0</v>
      </c>
      <c r="J102" s="112">
        <f>+J103</f>
        <v>766</v>
      </c>
      <c r="K102" s="112">
        <f t="shared" si="43"/>
        <v>0</v>
      </c>
      <c r="L102" s="112">
        <f t="shared" si="43"/>
        <v>0</v>
      </c>
      <c r="M102" s="112">
        <f t="shared" si="43"/>
        <v>0</v>
      </c>
      <c r="N102" s="112">
        <f t="shared" si="43"/>
        <v>0</v>
      </c>
      <c r="O102" s="113">
        <f t="shared" si="43"/>
        <v>0</v>
      </c>
    </row>
    <row r="103" spans="1:15" s="104" customFormat="1" ht="12.75">
      <c r="A103" s="114">
        <v>32</v>
      </c>
      <c r="B103" s="115" t="s">
        <v>17</v>
      </c>
      <c r="C103" s="112">
        <f>SUM(C104:C106)</f>
        <v>919</v>
      </c>
      <c r="D103" s="112">
        <f>SUM(D104:D106)</f>
        <v>766</v>
      </c>
      <c r="E103" s="112">
        <f>SUM(E104:E106)</f>
        <v>766</v>
      </c>
      <c r="F103" s="112">
        <f>+E103-D103</f>
        <v>0</v>
      </c>
      <c r="G103" s="112">
        <f aca="true" t="shared" si="44" ref="G103:O103">+G106+G105</f>
        <v>0</v>
      </c>
      <c r="H103" s="112">
        <f t="shared" si="44"/>
        <v>0</v>
      </c>
      <c r="I103" s="112">
        <f t="shared" si="44"/>
        <v>0</v>
      </c>
      <c r="J103" s="112">
        <f>SUM(J104:J106)</f>
        <v>766</v>
      </c>
      <c r="K103" s="112">
        <f t="shared" si="44"/>
        <v>0</v>
      </c>
      <c r="L103" s="112">
        <f t="shared" si="44"/>
        <v>0</v>
      </c>
      <c r="M103" s="112">
        <f t="shared" si="44"/>
        <v>0</v>
      </c>
      <c r="N103" s="112">
        <f t="shared" si="44"/>
        <v>0</v>
      </c>
      <c r="O103" s="113">
        <f t="shared" si="44"/>
        <v>0</v>
      </c>
    </row>
    <row r="104" spans="1:15" s="104" customFormat="1" ht="12.75">
      <c r="A104" s="116">
        <v>321</v>
      </c>
      <c r="B104" s="117" t="s">
        <v>113</v>
      </c>
      <c r="C104" s="118">
        <v>0</v>
      </c>
      <c r="D104" s="118">
        <v>200</v>
      </c>
      <c r="E104" s="118">
        <v>200</v>
      </c>
      <c r="F104" s="118">
        <f>+E104-D104</f>
        <v>0</v>
      </c>
      <c r="G104" s="118"/>
      <c r="H104" s="118"/>
      <c r="I104" s="118"/>
      <c r="J104" s="118">
        <f>+E104</f>
        <v>200</v>
      </c>
      <c r="K104" s="118"/>
      <c r="L104" s="118"/>
      <c r="M104" s="118"/>
      <c r="N104" s="118"/>
      <c r="O104" s="119"/>
    </row>
    <row r="105" spans="1:15" s="104" customFormat="1" ht="12.75">
      <c r="A105" s="116">
        <v>322</v>
      </c>
      <c r="B105" s="117" t="s">
        <v>19</v>
      </c>
      <c r="C105" s="118">
        <v>50</v>
      </c>
      <c r="D105" s="118">
        <v>0</v>
      </c>
      <c r="E105" s="118">
        <v>168</v>
      </c>
      <c r="F105" s="118">
        <f>+E105-D105</f>
        <v>168</v>
      </c>
      <c r="G105" s="118"/>
      <c r="H105" s="118"/>
      <c r="I105" s="118"/>
      <c r="J105" s="118">
        <f>+E105</f>
        <v>168</v>
      </c>
      <c r="K105" s="118"/>
      <c r="L105" s="118"/>
      <c r="M105" s="118"/>
      <c r="N105" s="118"/>
      <c r="O105" s="119"/>
    </row>
    <row r="106" spans="1:15" s="104" customFormat="1" ht="12.75">
      <c r="A106" s="120">
        <v>329</v>
      </c>
      <c r="B106" s="117" t="s">
        <v>21</v>
      </c>
      <c r="C106" s="118">
        <v>869</v>
      </c>
      <c r="D106" s="118">
        <v>566</v>
      </c>
      <c r="E106" s="118">
        <v>398</v>
      </c>
      <c r="F106" s="118">
        <f>+E106-D106</f>
        <v>-168</v>
      </c>
      <c r="G106" s="118"/>
      <c r="H106" s="118"/>
      <c r="I106" s="118"/>
      <c r="J106" s="118">
        <f>+E106</f>
        <v>398</v>
      </c>
      <c r="K106" s="118"/>
      <c r="L106" s="118"/>
      <c r="M106" s="118"/>
      <c r="N106" s="118"/>
      <c r="O106" s="119"/>
    </row>
    <row r="107" spans="1:15" s="104" customFormat="1" ht="12.75" hidden="1">
      <c r="A107" s="114">
        <v>32</v>
      </c>
      <c r="B107" s="115" t="s">
        <v>17</v>
      </c>
      <c r="C107" s="112"/>
      <c r="D107" s="112"/>
      <c r="E107" s="112"/>
      <c r="F107" s="112">
        <f>+D107-C107</f>
        <v>0</v>
      </c>
      <c r="G107" s="112"/>
      <c r="H107" s="112"/>
      <c r="I107" s="112"/>
      <c r="J107" s="112"/>
      <c r="K107" s="112"/>
      <c r="L107" s="112"/>
      <c r="M107" s="112"/>
      <c r="N107" s="112"/>
      <c r="O107" s="113">
        <f>+N107</f>
        <v>0</v>
      </c>
    </row>
    <row r="108" spans="1:15" s="104" customFormat="1" ht="12.75" hidden="1">
      <c r="A108" s="116">
        <v>323</v>
      </c>
      <c r="B108" s="117" t="s">
        <v>20</v>
      </c>
      <c r="C108" s="118"/>
      <c r="D108" s="118"/>
      <c r="E108" s="118"/>
      <c r="F108" s="118">
        <f>+D108-C108</f>
        <v>0</v>
      </c>
      <c r="G108" s="118"/>
      <c r="H108" s="118"/>
      <c r="I108" s="118"/>
      <c r="J108" s="118"/>
      <c r="K108" s="118"/>
      <c r="L108" s="118"/>
      <c r="M108" s="118"/>
      <c r="N108" s="118"/>
      <c r="O108" s="119"/>
    </row>
    <row r="109" spans="1:15" s="104" customFormat="1" ht="13.5" customHeight="1" hidden="1">
      <c r="A109" s="116">
        <v>329</v>
      </c>
      <c r="B109" s="117" t="s">
        <v>21</v>
      </c>
      <c r="C109" s="118">
        <v>0</v>
      </c>
      <c r="D109" s="118">
        <v>0</v>
      </c>
      <c r="E109" s="118">
        <v>0</v>
      </c>
      <c r="F109" s="118">
        <f>+D109-C109</f>
        <v>0</v>
      </c>
      <c r="G109" s="118">
        <v>0</v>
      </c>
      <c r="H109" s="118"/>
      <c r="I109" s="118"/>
      <c r="J109" s="118"/>
      <c r="K109" s="118"/>
      <c r="L109" s="118"/>
      <c r="M109" s="118"/>
      <c r="N109" s="118"/>
      <c r="O109" s="119"/>
    </row>
    <row r="110" spans="1:15" s="104" customFormat="1" ht="12.75" hidden="1">
      <c r="A110" s="114">
        <v>34</v>
      </c>
      <c r="B110" s="115" t="s">
        <v>22</v>
      </c>
      <c r="C110" s="112"/>
      <c r="D110" s="112"/>
      <c r="E110" s="112"/>
      <c r="F110" s="112">
        <f>+D110-C110</f>
        <v>0</v>
      </c>
      <c r="G110" s="112"/>
      <c r="H110" s="112"/>
      <c r="I110" s="112"/>
      <c r="J110" s="112"/>
      <c r="K110" s="112"/>
      <c r="L110" s="112"/>
      <c r="M110" s="112"/>
      <c r="N110" s="112"/>
      <c r="O110" s="113"/>
    </row>
    <row r="111" spans="1:15" s="104" customFormat="1" ht="12.75" hidden="1">
      <c r="A111" s="120">
        <v>343</v>
      </c>
      <c r="B111" s="121" t="s">
        <v>23</v>
      </c>
      <c r="C111" s="122"/>
      <c r="D111" s="122"/>
      <c r="E111" s="122"/>
      <c r="F111" s="122">
        <f>+D111-C111</f>
        <v>0</v>
      </c>
      <c r="G111" s="122"/>
      <c r="H111" s="122"/>
      <c r="I111" s="122"/>
      <c r="J111" s="122"/>
      <c r="K111" s="122"/>
      <c r="L111" s="122"/>
      <c r="M111" s="122"/>
      <c r="N111" s="122"/>
      <c r="O111" s="123"/>
    </row>
    <row r="112" spans="1:15" s="104" customFormat="1" ht="13.5" customHeight="1">
      <c r="A112" s="124" t="s">
        <v>48</v>
      </c>
      <c r="B112" s="110" t="s">
        <v>109</v>
      </c>
      <c r="C112" s="109">
        <f>+C113+C121</f>
        <v>296248</v>
      </c>
      <c r="D112" s="109">
        <f>+D113+D121</f>
        <v>1428188</v>
      </c>
      <c r="E112" s="109">
        <f>+E113+E121</f>
        <v>456694</v>
      </c>
      <c r="F112" s="109">
        <f aca="true" t="shared" si="45" ref="F112:O112">+F113+F121</f>
        <v>-971494</v>
      </c>
      <c r="G112" s="109">
        <f t="shared" si="45"/>
        <v>0</v>
      </c>
      <c r="H112" s="109">
        <f t="shared" si="45"/>
        <v>0</v>
      </c>
      <c r="I112" s="109">
        <f t="shared" si="45"/>
        <v>0</v>
      </c>
      <c r="J112" s="109">
        <f t="shared" si="45"/>
        <v>456694</v>
      </c>
      <c r="K112" s="109">
        <f t="shared" si="45"/>
        <v>0</v>
      </c>
      <c r="L112" s="109">
        <f t="shared" si="45"/>
        <v>0</v>
      </c>
      <c r="M112" s="109">
        <f t="shared" si="45"/>
        <v>0</v>
      </c>
      <c r="N112" s="109">
        <f t="shared" si="45"/>
        <v>806794</v>
      </c>
      <c r="O112" s="151">
        <f t="shared" si="45"/>
        <v>0</v>
      </c>
    </row>
    <row r="113" spans="1:15" s="104" customFormat="1" ht="17.25" customHeight="1">
      <c r="A113" s="111">
        <v>51001</v>
      </c>
      <c r="B113" s="134" t="s">
        <v>115</v>
      </c>
      <c r="C113" s="109">
        <f>+C114+C119</f>
        <v>0</v>
      </c>
      <c r="D113" s="109">
        <f>+D114+D119</f>
        <v>1124443</v>
      </c>
      <c r="E113" s="109">
        <f>+E114+E119</f>
        <v>160144</v>
      </c>
      <c r="F113" s="109">
        <f aca="true" t="shared" si="46" ref="F113:O113">+F114+F119</f>
        <v>-964299</v>
      </c>
      <c r="G113" s="109">
        <f t="shared" si="46"/>
        <v>0</v>
      </c>
      <c r="H113" s="109">
        <f t="shared" si="46"/>
        <v>0</v>
      </c>
      <c r="I113" s="109">
        <f t="shared" si="46"/>
        <v>0</v>
      </c>
      <c r="J113" s="109">
        <f t="shared" si="46"/>
        <v>160144</v>
      </c>
      <c r="K113" s="109">
        <f t="shared" si="46"/>
        <v>0</v>
      </c>
      <c r="L113" s="109">
        <f t="shared" si="46"/>
        <v>0</v>
      </c>
      <c r="M113" s="109">
        <f t="shared" si="46"/>
        <v>0</v>
      </c>
      <c r="N113" s="109">
        <f t="shared" si="46"/>
        <v>557722</v>
      </c>
      <c r="O113" s="151">
        <f t="shared" si="46"/>
        <v>0</v>
      </c>
    </row>
    <row r="114" spans="1:15" s="104" customFormat="1" ht="12.75">
      <c r="A114" s="114">
        <v>3</v>
      </c>
      <c r="B114" s="115" t="s">
        <v>12</v>
      </c>
      <c r="C114" s="112">
        <f>+C115</f>
        <v>0</v>
      </c>
      <c r="D114" s="112">
        <f>+D115</f>
        <v>51000</v>
      </c>
      <c r="E114" s="112">
        <f>+E115</f>
        <v>6853</v>
      </c>
      <c r="F114" s="112">
        <f aca="true" t="shared" si="47" ref="F114:F120">+E114-D114</f>
        <v>-44147</v>
      </c>
      <c r="G114" s="112">
        <f>+G115</f>
        <v>0</v>
      </c>
      <c r="H114" s="112">
        <f aca="true" t="shared" si="48" ref="H114:O114">+H115</f>
        <v>0</v>
      </c>
      <c r="I114" s="112">
        <f t="shared" si="48"/>
        <v>0</v>
      </c>
      <c r="J114" s="112">
        <f t="shared" si="48"/>
        <v>6853</v>
      </c>
      <c r="K114" s="112">
        <f t="shared" si="48"/>
        <v>0</v>
      </c>
      <c r="L114" s="112">
        <f t="shared" si="48"/>
        <v>0</v>
      </c>
      <c r="M114" s="112">
        <f t="shared" si="48"/>
        <v>0</v>
      </c>
      <c r="N114" s="112">
        <f t="shared" si="48"/>
        <v>20864</v>
      </c>
      <c r="O114" s="113">
        <f t="shared" si="48"/>
        <v>0</v>
      </c>
    </row>
    <row r="115" spans="1:15" s="104" customFormat="1" ht="12.75">
      <c r="A115" s="114">
        <v>32</v>
      </c>
      <c r="B115" s="115" t="s">
        <v>17</v>
      </c>
      <c r="C115" s="112">
        <f>SUM(C116:C118)</f>
        <v>0</v>
      </c>
      <c r="D115" s="112">
        <f>SUM(D116:D118)</f>
        <v>51000</v>
      </c>
      <c r="E115" s="112">
        <f>SUM(E116:E118)</f>
        <v>6853</v>
      </c>
      <c r="F115" s="112">
        <f t="shared" si="47"/>
        <v>-44147</v>
      </c>
      <c r="G115" s="112">
        <f>SUM(G116:G118)</f>
        <v>0</v>
      </c>
      <c r="H115" s="112">
        <f aca="true" t="shared" si="49" ref="H115:M115">SUM(H116:H118)</f>
        <v>0</v>
      </c>
      <c r="I115" s="112">
        <f t="shared" si="49"/>
        <v>0</v>
      </c>
      <c r="J115" s="112">
        <f t="shared" si="49"/>
        <v>6853</v>
      </c>
      <c r="K115" s="112">
        <f t="shared" si="49"/>
        <v>0</v>
      </c>
      <c r="L115" s="112">
        <f t="shared" si="49"/>
        <v>0</v>
      </c>
      <c r="M115" s="112">
        <f t="shared" si="49"/>
        <v>0</v>
      </c>
      <c r="N115" s="112">
        <v>20864</v>
      </c>
      <c r="O115" s="113">
        <v>0</v>
      </c>
    </row>
    <row r="116" spans="1:15" s="104" customFormat="1" ht="12.75" hidden="1">
      <c r="A116" s="116">
        <v>321</v>
      </c>
      <c r="B116" s="117" t="s">
        <v>113</v>
      </c>
      <c r="C116" s="118">
        <v>0</v>
      </c>
      <c r="D116" s="118">
        <v>0</v>
      </c>
      <c r="E116" s="118">
        <v>0</v>
      </c>
      <c r="F116" s="118">
        <f t="shared" si="47"/>
        <v>0</v>
      </c>
      <c r="G116" s="118">
        <v>0</v>
      </c>
      <c r="H116" s="118"/>
      <c r="I116" s="118"/>
      <c r="J116" s="118"/>
      <c r="K116" s="118"/>
      <c r="L116" s="118"/>
      <c r="M116" s="118"/>
      <c r="N116" s="118"/>
      <c r="O116" s="119"/>
    </row>
    <row r="117" spans="1:15" s="104" customFormat="1" ht="12.75">
      <c r="A117" s="116">
        <v>322</v>
      </c>
      <c r="B117" s="117" t="s">
        <v>19</v>
      </c>
      <c r="C117" s="118">
        <v>0</v>
      </c>
      <c r="D117" s="118">
        <v>6000</v>
      </c>
      <c r="E117" s="118">
        <v>6853</v>
      </c>
      <c r="F117" s="118">
        <f t="shared" si="47"/>
        <v>853</v>
      </c>
      <c r="G117" s="118"/>
      <c r="H117" s="118"/>
      <c r="I117" s="118"/>
      <c r="J117" s="118">
        <f>+E117</f>
        <v>6853</v>
      </c>
      <c r="K117" s="118"/>
      <c r="L117" s="118"/>
      <c r="M117" s="118"/>
      <c r="N117" s="118"/>
      <c r="O117" s="119"/>
    </row>
    <row r="118" spans="1:15" s="104" customFormat="1" ht="14.25" customHeight="1">
      <c r="A118" s="116">
        <v>323</v>
      </c>
      <c r="B118" s="117" t="s">
        <v>20</v>
      </c>
      <c r="C118" s="118">
        <v>0</v>
      </c>
      <c r="D118" s="118">
        <v>45000</v>
      </c>
      <c r="E118" s="118">
        <v>0</v>
      </c>
      <c r="F118" s="118">
        <f t="shared" si="47"/>
        <v>-45000</v>
      </c>
      <c r="G118" s="118"/>
      <c r="H118" s="118"/>
      <c r="I118" s="118"/>
      <c r="J118" s="118">
        <f>+E118</f>
        <v>0</v>
      </c>
      <c r="K118" s="118"/>
      <c r="L118" s="118"/>
      <c r="M118" s="118"/>
      <c r="N118" s="118"/>
      <c r="O118" s="119"/>
    </row>
    <row r="119" spans="1:15" s="104" customFormat="1" ht="12.75">
      <c r="A119" s="114">
        <v>42</v>
      </c>
      <c r="B119" s="115" t="s">
        <v>42</v>
      </c>
      <c r="C119" s="112">
        <f>+C120</f>
        <v>0</v>
      </c>
      <c r="D119" s="112">
        <f>+D120</f>
        <v>1073443</v>
      </c>
      <c r="E119" s="112">
        <f>+E120</f>
        <v>153291</v>
      </c>
      <c r="F119" s="112">
        <f t="shared" si="47"/>
        <v>-920152</v>
      </c>
      <c r="G119" s="112">
        <f>+G120</f>
        <v>0</v>
      </c>
      <c r="H119" s="112">
        <f aca="true" t="shared" si="50" ref="H119:M119">+H120</f>
        <v>0</v>
      </c>
      <c r="I119" s="112">
        <f t="shared" si="50"/>
        <v>0</v>
      </c>
      <c r="J119" s="112">
        <f t="shared" si="50"/>
        <v>153291</v>
      </c>
      <c r="K119" s="112">
        <f t="shared" si="50"/>
        <v>0</v>
      </c>
      <c r="L119" s="112">
        <f t="shared" si="50"/>
        <v>0</v>
      </c>
      <c r="M119" s="112">
        <f t="shared" si="50"/>
        <v>0</v>
      </c>
      <c r="N119" s="112">
        <v>536858</v>
      </c>
      <c r="O119" s="113">
        <v>0</v>
      </c>
    </row>
    <row r="120" spans="1:15" s="104" customFormat="1" ht="12.75">
      <c r="A120" s="125">
        <v>422</v>
      </c>
      <c r="B120" s="126" t="s">
        <v>49</v>
      </c>
      <c r="C120" s="122">
        <v>0</v>
      </c>
      <c r="D120" s="122">
        <v>1073443</v>
      </c>
      <c r="E120" s="122">
        <v>153291</v>
      </c>
      <c r="F120" s="122">
        <f t="shared" si="47"/>
        <v>-920152</v>
      </c>
      <c r="G120" s="122"/>
      <c r="H120" s="122"/>
      <c r="I120" s="122"/>
      <c r="J120" s="122">
        <f>+E120</f>
        <v>153291</v>
      </c>
      <c r="K120" s="122"/>
      <c r="L120" s="122"/>
      <c r="M120" s="122"/>
      <c r="N120" s="122"/>
      <c r="O120" s="123"/>
    </row>
    <row r="121" spans="1:15" s="104" customFormat="1" ht="17.25" customHeight="1">
      <c r="A121" s="111">
        <v>58400</v>
      </c>
      <c r="B121" s="134" t="s">
        <v>116</v>
      </c>
      <c r="C121" s="109">
        <f>+C122+C134</f>
        <v>296248</v>
      </c>
      <c r="D121" s="109">
        <f>+D122+D134</f>
        <v>303745</v>
      </c>
      <c r="E121" s="109">
        <f>+E122+E134</f>
        <v>296550</v>
      </c>
      <c r="F121" s="109">
        <f aca="true" t="shared" si="51" ref="F121:O121">+F122+F134</f>
        <v>-7195</v>
      </c>
      <c r="G121" s="109">
        <f t="shared" si="51"/>
        <v>0</v>
      </c>
      <c r="H121" s="109">
        <f t="shared" si="51"/>
        <v>0</v>
      </c>
      <c r="I121" s="109">
        <f t="shared" si="51"/>
        <v>0</v>
      </c>
      <c r="J121" s="109">
        <f t="shared" si="51"/>
        <v>296550</v>
      </c>
      <c r="K121" s="109">
        <f t="shared" si="51"/>
        <v>0</v>
      </c>
      <c r="L121" s="109">
        <f t="shared" si="51"/>
        <v>0</v>
      </c>
      <c r="M121" s="109">
        <f t="shared" si="51"/>
        <v>0</v>
      </c>
      <c r="N121" s="109">
        <f t="shared" si="51"/>
        <v>249072</v>
      </c>
      <c r="O121" s="151">
        <f t="shared" si="51"/>
        <v>0</v>
      </c>
    </row>
    <row r="122" spans="1:15" s="104" customFormat="1" ht="12.75">
      <c r="A122" s="114">
        <v>3</v>
      </c>
      <c r="B122" s="115" t="s">
        <v>12</v>
      </c>
      <c r="C122" s="112">
        <f>+C127+C123+C132</f>
        <v>266248</v>
      </c>
      <c r="D122" s="112">
        <f>+D127+D123+D132</f>
        <v>303745</v>
      </c>
      <c r="E122" s="112">
        <f>+E127+E123+E132</f>
        <v>296550</v>
      </c>
      <c r="F122" s="112">
        <f aca="true" t="shared" si="52" ref="F122:F135">+E122-D122</f>
        <v>-7195</v>
      </c>
      <c r="G122" s="112">
        <f>+G127+G123+G132</f>
        <v>0</v>
      </c>
      <c r="H122" s="112">
        <f aca="true" t="shared" si="53" ref="H122:O122">+H127+H123+H132</f>
        <v>0</v>
      </c>
      <c r="I122" s="112">
        <f t="shared" si="53"/>
        <v>0</v>
      </c>
      <c r="J122" s="112">
        <f t="shared" si="53"/>
        <v>296550</v>
      </c>
      <c r="K122" s="112">
        <f t="shared" si="53"/>
        <v>0</v>
      </c>
      <c r="L122" s="112">
        <f t="shared" si="53"/>
        <v>0</v>
      </c>
      <c r="M122" s="112">
        <f t="shared" si="53"/>
        <v>0</v>
      </c>
      <c r="N122" s="112">
        <f t="shared" si="53"/>
        <v>249072</v>
      </c>
      <c r="O122" s="113">
        <f t="shared" si="53"/>
        <v>0</v>
      </c>
    </row>
    <row r="123" spans="1:15" s="104" customFormat="1" ht="12.75">
      <c r="A123" s="114">
        <v>31</v>
      </c>
      <c r="B123" s="115" t="s">
        <v>13</v>
      </c>
      <c r="C123" s="112">
        <f>SUM(C124:C126)</f>
        <v>204800</v>
      </c>
      <c r="D123" s="112">
        <f>SUM(D124:D126)</f>
        <v>229100</v>
      </c>
      <c r="E123" s="112">
        <f>SUM(E124:E126)</f>
        <v>204600</v>
      </c>
      <c r="F123" s="112">
        <f t="shared" si="52"/>
        <v>-24500</v>
      </c>
      <c r="G123" s="112">
        <f>SUM(G124:G126)</f>
        <v>0</v>
      </c>
      <c r="H123" s="112">
        <f aca="true" t="shared" si="54" ref="H123:M123">SUM(H124:H126)</f>
        <v>0</v>
      </c>
      <c r="I123" s="112">
        <f t="shared" si="54"/>
        <v>0</v>
      </c>
      <c r="J123" s="112">
        <f t="shared" si="54"/>
        <v>204600</v>
      </c>
      <c r="K123" s="112">
        <f t="shared" si="54"/>
        <v>0</v>
      </c>
      <c r="L123" s="112">
        <f t="shared" si="54"/>
        <v>0</v>
      </c>
      <c r="M123" s="112">
        <f t="shared" si="54"/>
        <v>0</v>
      </c>
      <c r="N123" s="112">
        <v>189137</v>
      </c>
      <c r="O123" s="113">
        <v>0</v>
      </c>
    </row>
    <row r="124" spans="1:15" s="104" customFormat="1" ht="12.75">
      <c r="A124" s="116">
        <v>311</v>
      </c>
      <c r="B124" s="117" t="s">
        <v>14</v>
      </c>
      <c r="C124" s="118">
        <v>173400</v>
      </c>
      <c r="D124" s="118">
        <v>173000</v>
      </c>
      <c r="E124" s="118">
        <v>173000</v>
      </c>
      <c r="F124" s="118">
        <f t="shared" si="52"/>
        <v>0</v>
      </c>
      <c r="G124" s="118"/>
      <c r="H124" s="118"/>
      <c r="I124" s="118"/>
      <c r="J124" s="118">
        <f>+E124</f>
        <v>173000</v>
      </c>
      <c r="K124" s="118"/>
      <c r="L124" s="118"/>
      <c r="M124" s="118"/>
      <c r="N124" s="118"/>
      <c r="O124" s="119"/>
    </row>
    <row r="125" spans="1:15" s="104" customFormat="1" ht="12.75">
      <c r="A125" s="116">
        <v>312</v>
      </c>
      <c r="B125" s="117" t="s">
        <v>15</v>
      </c>
      <c r="C125" s="118">
        <v>2700</v>
      </c>
      <c r="D125" s="118">
        <v>27700</v>
      </c>
      <c r="E125" s="118">
        <v>3000</v>
      </c>
      <c r="F125" s="118">
        <f t="shared" si="52"/>
        <v>-24700</v>
      </c>
      <c r="G125" s="118"/>
      <c r="H125" s="118"/>
      <c r="I125" s="118"/>
      <c r="J125" s="118">
        <f aca="true" t="shared" si="55" ref="J125:J135">+E125</f>
        <v>3000</v>
      </c>
      <c r="K125" s="118"/>
      <c r="L125" s="118"/>
      <c r="M125" s="118"/>
      <c r="N125" s="118"/>
      <c r="O125" s="119"/>
    </row>
    <row r="126" spans="1:15" s="104" customFormat="1" ht="12.75">
      <c r="A126" s="116">
        <v>313</v>
      </c>
      <c r="B126" s="117" t="s">
        <v>16</v>
      </c>
      <c r="C126" s="118">
        <v>28700</v>
      </c>
      <c r="D126" s="118">
        <v>28400</v>
      </c>
      <c r="E126" s="118">
        <v>28600</v>
      </c>
      <c r="F126" s="118">
        <f t="shared" si="52"/>
        <v>200</v>
      </c>
      <c r="G126" s="118"/>
      <c r="H126" s="118"/>
      <c r="I126" s="118"/>
      <c r="J126" s="118">
        <f t="shared" si="55"/>
        <v>28600</v>
      </c>
      <c r="K126" s="118"/>
      <c r="L126" s="118"/>
      <c r="M126" s="118"/>
      <c r="N126" s="118"/>
      <c r="O126" s="119"/>
    </row>
    <row r="127" spans="1:15" s="104" customFormat="1" ht="12.75">
      <c r="A127" s="114">
        <v>32</v>
      </c>
      <c r="B127" s="115" t="s">
        <v>17</v>
      </c>
      <c r="C127" s="112">
        <f>SUM(C128:C131)</f>
        <v>61053</v>
      </c>
      <c r="D127" s="112">
        <f>SUM(D128:D131)</f>
        <v>73845</v>
      </c>
      <c r="E127" s="112">
        <f>SUM(E128:E131)</f>
        <v>91210</v>
      </c>
      <c r="F127" s="112">
        <f t="shared" si="52"/>
        <v>17365</v>
      </c>
      <c r="G127" s="112">
        <f>SUM(G128:G131)</f>
        <v>0</v>
      </c>
      <c r="H127" s="112">
        <f aca="true" t="shared" si="56" ref="H127:M127">SUM(H128:H131)</f>
        <v>0</v>
      </c>
      <c r="I127" s="112">
        <f t="shared" si="56"/>
        <v>0</v>
      </c>
      <c r="J127" s="112">
        <f t="shared" si="56"/>
        <v>91210</v>
      </c>
      <c r="K127" s="112">
        <f t="shared" si="56"/>
        <v>0</v>
      </c>
      <c r="L127" s="112">
        <f t="shared" si="56"/>
        <v>0</v>
      </c>
      <c r="M127" s="112">
        <f t="shared" si="56"/>
        <v>0</v>
      </c>
      <c r="N127" s="112">
        <v>59335</v>
      </c>
      <c r="O127" s="113">
        <v>0</v>
      </c>
    </row>
    <row r="128" spans="1:15" s="104" customFormat="1" ht="12.75">
      <c r="A128" s="116">
        <v>321</v>
      </c>
      <c r="B128" s="117" t="s">
        <v>113</v>
      </c>
      <c r="C128" s="118">
        <v>25300</v>
      </c>
      <c r="D128" s="118">
        <v>31565</v>
      </c>
      <c r="E128" s="118">
        <v>56000</v>
      </c>
      <c r="F128" s="118">
        <f t="shared" si="52"/>
        <v>24435</v>
      </c>
      <c r="G128" s="118"/>
      <c r="H128" s="118"/>
      <c r="I128" s="118"/>
      <c r="J128" s="118">
        <f t="shared" si="55"/>
        <v>56000</v>
      </c>
      <c r="K128" s="118"/>
      <c r="L128" s="118"/>
      <c r="M128" s="118"/>
      <c r="N128" s="118"/>
      <c r="O128" s="119"/>
    </row>
    <row r="129" spans="1:15" s="104" customFormat="1" ht="12.75">
      <c r="A129" s="116">
        <v>322</v>
      </c>
      <c r="B129" s="117" t="s">
        <v>19</v>
      </c>
      <c r="C129" s="118">
        <v>16600</v>
      </c>
      <c r="D129" s="118">
        <v>15610</v>
      </c>
      <c r="E129" s="118">
        <v>14000</v>
      </c>
      <c r="F129" s="118">
        <f t="shared" si="52"/>
        <v>-1610</v>
      </c>
      <c r="G129" s="118"/>
      <c r="H129" s="118"/>
      <c r="I129" s="118"/>
      <c r="J129" s="118">
        <f t="shared" si="55"/>
        <v>14000</v>
      </c>
      <c r="K129" s="118"/>
      <c r="L129" s="118"/>
      <c r="M129" s="118"/>
      <c r="N129" s="118"/>
      <c r="O129" s="119"/>
    </row>
    <row r="130" spans="1:15" s="104" customFormat="1" ht="14.25" customHeight="1">
      <c r="A130" s="116">
        <v>323</v>
      </c>
      <c r="B130" s="117" t="s">
        <v>20</v>
      </c>
      <c r="C130" s="118">
        <v>19153</v>
      </c>
      <c r="D130" s="118">
        <v>26670</v>
      </c>
      <c r="E130" s="118">
        <v>18610</v>
      </c>
      <c r="F130" s="118">
        <f>+E130-D130</f>
        <v>-8060</v>
      </c>
      <c r="G130" s="118"/>
      <c r="H130" s="118"/>
      <c r="I130" s="118"/>
      <c r="J130" s="118">
        <f>+E130</f>
        <v>18610</v>
      </c>
      <c r="K130" s="118"/>
      <c r="L130" s="118"/>
      <c r="M130" s="118"/>
      <c r="N130" s="118"/>
      <c r="O130" s="119"/>
    </row>
    <row r="131" spans="1:15" s="104" customFormat="1" ht="14.25" customHeight="1">
      <c r="A131" s="116">
        <v>324</v>
      </c>
      <c r="B131" s="117" t="s">
        <v>46</v>
      </c>
      <c r="C131" s="118">
        <v>0</v>
      </c>
      <c r="D131" s="118">
        <v>0</v>
      </c>
      <c r="E131" s="118">
        <v>2600</v>
      </c>
      <c r="F131" s="118">
        <f t="shared" si="52"/>
        <v>2600</v>
      </c>
      <c r="G131" s="118"/>
      <c r="H131" s="118"/>
      <c r="I131" s="118"/>
      <c r="J131" s="118">
        <f t="shared" si="55"/>
        <v>2600</v>
      </c>
      <c r="K131" s="118"/>
      <c r="L131" s="118"/>
      <c r="M131" s="118"/>
      <c r="N131" s="118"/>
      <c r="O131" s="119"/>
    </row>
    <row r="132" spans="1:15" s="104" customFormat="1" ht="12.75">
      <c r="A132" s="114">
        <v>34</v>
      </c>
      <c r="B132" s="115" t="s">
        <v>22</v>
      </c>
      <c r="C132" s="112">
        <f>+C133</f>
        <v>395</v>
      </c>
      <c r="D132" s="112">
        <f>+D133</f>
        <v>800</v>
      </c>
      <c r="E132" s="112">
        <f>+E133</f>
        <v>740</v>
      </c>
      <c r="F132" s="112">
        <f t="shared" si="52"/>
        <v>-60</v>
      </c>
      <c r="G132" s="112">
        <f aca="true" t="shared" si="57" ref="G132:M132">+G133</f>
        <v>0</v>
      </c>
      <c r="H132" s="112">
        <f t="shared" si="57"/>
        <v>0</v>
      </c>
      <c r="I132" s="112">
        <f t="shared" si="57"/>
        <v>0</v>
      </c>
      <c r="J132" s="112">
        <f t="shared" si="57"/>
        <v>740</v>
      </c>
      <c r="K132" s="112">
        <f t="shared" si="57"/>
        <v>0</v>
      </c>
      <c r="L132" s="112">
        <f t="shared" si="57"/>
        <v>0</v>
      </c>
      <c r="M132" s="112">
        <f t="shared" si="57"/>
        <v>0</v>
      </c>
      <c r="N132" s="112">
        <v>600</v>
      </c>
      <c r="O132" s="113">
        <v>0</v>
      </c>
    </row>
    <row r="133" spans="1:15" s="104" customFormat="1" ht="14.25" customHeight="1">
      <c r="A133" s="116">
        <v>343</v>
      </c>
      <c r="B133" s="117" t="s">
        <v>23</v>
      </c>
      <c r="C133" s="118">
        <v>395</v>
      </c>
      <c r="D133" s="118">
        <v>800</v>
      </c>
      <c r="E133" s="118">
        <v>740</v>
      </c>
      <c r="F133" s="118">
        <f t="shared" si="52"/>
        <v>-60</v>
      </c>
      <c r="G133" s="118"/>
      <c r="H133" s="118"/>
      <c r="I133" s="118"/>
      <c r="J133" s="118">
        <f t="shared" si="55"/>
        <v>740</v>
      </c>
      <c r="K133" s="118"/>
      <c r="L133" s="118"/>
      <c r="M133" s="118"/>
      <c r="N133" s="118"/>
      <c r="O133" s="119"/>
    </row>
    <row r="134" spans="1:15" s="104" customFormat="1" ht="12.75">
      <c r="A134" s="114">
        <v>42</v>
      </c>
      <c r="B134" s="115" t="s">
        <v>42</v>
      </c>
      <c r="C134" s="112">
        <f>+C135</f>
        <v>30000</v>
      </c>
      <c r="D134" s="112">
        <f>+D135</f>
        <v>0</v>
      </c>
      <c r="E134" s="112">
        <f>+E135</f>
        <v>0</v>
      </c>
      <c r="F134" s="112">
        <f t="shared" si="52"/>
        <v>0</v>
      </c>
      <c r="G134" s="112">
        <f aca="true" t="shared" si="58" ref="G134:M134">+G135</f>
        <v>0</v>
      </c>
      <c r="H134" s="112">
        <f t="shared" si="58"/>
        <v>0</v>
      </c>
      <c r="I134" s="112">
        <f t="shared" si="58"/>
        <v>0</v>
      </c>
      <c r="J134" s="112">
        <f t="shared" si="58"/>
        <v>0</v>
      </c>
      <c r="K134" s="112">
        <f t="shared" si="58"/>
        <v>0</v>
      </c>
      <c r="L134" s="112">
        <f t="shared" si="58"/>
        <v>0</v>
      </c>
      <c r="M134" s="112">
        <f t="shared" si="58"/>
        <v>0</v>
      </c>
      <c r="N134" s="112">
        <v>0</v>
      </c>
      <c r="O134" s="113">
        <f>+N134</f>
        <v>0</v>
      </c>
    </row>
    <row r="135" spans="1:15" s="104" customFormat="1" ht="12.75">
      <c r="A135" s="125">
        <v>422</v>
      </c>
      <c r="B135" s="126" t="s">
        <v>49</v>
      </c>
      <c r="C135" s="122">
        <v>30000</v>
      </c>
      <c r="D135" s="122">
        <v>0</v>
      </c>
      <c r="E135" s="122">
        <v>0</v>
      </c>
      <c r="F135" s="122">
        <f t="shared" si="52"/>
        <v>0</v>
      </c>
      <c r="G135" s="122"/>
      <c r="H135" s="122"/>
      <c r="I135" s="122"/>
      <c r="J135" s="122">
        <f t="shared" si="55"/>
        <v>0</v>
      </c>
      <c r="K135" s="122"/>
      <c r="L135" s="122"/>
      <c r="M135" s="122"/>
      <c r="N135" s="122"/>
      <c r="O135" s="123"/>
    </row>
    <row r="136" spans="1:15" s="104" customFormat="1" ht="13.5" customHeight="1">
      <c r="A136" s="124" t="s">
        <v>119</v>
      </c>
      <c r="B136" s="110" t="s">
        <v>120</v>
      </c>
      <c r="C136" s="127">
        <f>+C137</f>
        <v>0</v>
      </c>
      <c r="D136" s="127">
        <f aca="true" t="shared" si="59" ref="D136:O137">+D137</f>
        <v>0</v>
      </c>
      <c r="E136" s="127">
        <f t="shared" si="59"/>
        <v>1080</v>
      </c>
      <c r="F136" s="127">
        <f t="shared" si="59"/>
        <v>1080</v>
      </c>
      <c r="G136" s="127">
        <f t="shared" si="59"/>
        <v>0</v>
      </c>
      <c r="H136" s="127">
        <f t="shared" si="59"/>
        <v>0</v>
      </c>
      <c r="I136" s="127">
        <f t="shared" si="59"/>
        <v>0</v>
      </c>
      <c r="J136" s="127">
        <f t="shared" si="59"/>
        <v>1080</v>
      </c>
      <c r="K136" s="127">
        <f t="shared" si="59"/>
        <v>0</v>
      </c>
      <c r="L136" s="127">
        <f t="shared" si="59"/>
        <v>0</v>
      </c>
      <c r="M136" s="127">
        <f t="shared" si="59"/>
        <v>0</v>
      </c>
      <c r="N136" s="127">
        <f t="shared" si="59"/>
        <v>0</v>
      </c>
      <c r="O136" s="173">
        <f t="shared" si="59"/>
        <v>0</v>
      </c>
    </row>
    <row r="137" spans="1:15" s="104" customFormat="1" ht="13.5">
      <c r="A137" s="111">
        <v>53082</v>
      </c>
      <c r="B137" s="134" t="s">
        <v>77</v>
      </c>
      <c r="C137" s="109">
        <f>+C138</f>
        <v>0</v>
      </c>
      <c r="D137" s="109">
        <f t="shared" si="59"/>
        <v>0</v>
      </c>
      <c r="E137" s="109">
        <f t="shared" si="59"/>
        <v>1080</v>
      </c>
      <c r="F137" s="109">
        <f t="shared" si="59"/>
        <v>1080</v>
      </c>
      <c r="G137" s="109">
        <f t="shared" si="59"/>
        <v>0</v>
      </c>
      <c r="H137" s="109">
        <f t="shared" si="59"/>
        <v>0</v>
      </c>
      <c r="I137" s="109">
        <f t="shared" si="59"/>
        <v>0</v>
      </c>
      <c r="J137" s="109">
        <f t="shared" si="59"/>
        <v>1080</v>
      </c>
      <c r="K137" s="109">
        <f t="shared" si="59"/>
        <v>0</v>
      </c>
      <c r="L137" s="109">
        <f t="shared" si="59"/>
        <v>0</v>
      </c>
      <c r="M137" s="109">
        <f t="shared" si="59"/>
        <v>0</v>
      </c>
      <c r="N137" s="109">
        <f t="shared" si="59"/>
        <v>0</v>
      </c>
      <c r="O137" s="151">
        <f t="shared" si="59"/>
        <v>0</v>
      </c>
    </row>
    <row r="138" spans="1:15" s="104" customFormat="1" ht="12.75">
      <c r="A138" s="114">
        <v>3</v>
      </c>
      <c r="B138" s="115" t="s">
        <v>12</v>
      </c>
      <c r="C138" s="112">
        <f>+C143</f>
        <v>0</v>
      </c>
      <c r="D138" s="112">
        <f>+D143</f>
        <v>0</v>
      </c>
      <c r="E138" s="112">
        <f>+E143</f>
        <v>1080</v>
      </c>
      <c r="F138" s="112">
        <f>+E138-D138</f>
        <v>1080</v>
      </c>
      <c r="G138" s="112">
        <f>+G143</f>
        <v>0</v>
      </c>
      <c r="H138" s="112">
        <f aca="true" t="shared" si="60" ref="H138:O138">+H143</f>
        <v>0</v>
      </c>
      <c r="I138" s="112">
        <f t="shared" si="60"/>
        <v>0</v>
      </c>
      <c r="J138" s="112">
        <f t="shared" si="60"/>
        <v>1080</v>
      </c>
      <c r="K138" s="112">
        <f t="shared" si="60"/>
        <v>0</v>
      </c>
      <c r="L138" s="112">
        <f t="shared" si="60"/>
        <v>0</v>
      </c>
      <c r="M138" s="112">
        <f t="shared" si="60"/>
        <v>0</v>
      </c>
      <c r="N138" s="112">
        <f t="shared" si="60"/>
        <v>0</v>
      </c>
      <c r="O138" s="113">
        <f t="shared" si="60"/>
        <v>0</v>
      </c>
    </row>
    <row r="139" spans="1:15" s="104" customFormat="1" ht="12.75" hidden="1">
      <c r="A139" s="114">
        <v>31</v>
      </c>
      <c r="B139" s="115" t="s">
        <v>13</v>
      </c>
      <c r="C139" s="112"/>
      <c r="D139" s="112"/>
      <c r="E139" s="112"/>
      <c r="F139" s="112">
        <f>+E139-D139</f>
        <v>0</v>
      </c>
      <c r="G139" s="112"/>
      <c r="H139" s="112"/>
      <c r="I139" s="112"/>
      <c r="J139" s="112"/>
      <c r="K139" s="112"/>
      <c r="L139" s="112"/>
      <c r="M139" s="112"/>
      <c r="N139" s="112"/>
      <c r="O139" s="113"/>
    </row>
    <row r="140" spans="1:15" s="104" customFormat="1" ht="12.75" hidden="1">
      <c r="A140" s="116">
        <v>311</v>
      </c>
      <c r="B140" s="117" t="s">
        <v>14</v>
      </c>
      <c r="C140" s="118"/>
      <c r="D140" s="118"/>
      <c r="E140" s="118"/>
      <c r="F140" s="118">
        <f>+E140-D140</f>
        <v>0</v>
      </c>
      <c r="G140" s="118"/>
      <c r="H140" s="118"/>
      <c r="I140" s="118"/>
      <c r="J140" s="118"/>
      <c r="K140" s="118"/>
      <c r="L140" s="118"/>
      <c r="M140" s="118"/>
      <c r="N140" s="118"/>
      <c r="O140" s="119"/>
    </row>
    <row r="141" spans="1:15" s="104" customFormat="1" ht="12.75" hidden="1">
      <c r="A141" s="116">
        <v>312</v>
      </c>
      <c r="B141" s="117" t="s">
        <v>15</v>
      </c>
      <c r="C141" s="118"/>
      <c r="D141" s="118"/>
      <c r="E141" s="118"/>
      <c r="F141" s="118">
        <f aca="true" t="shared" si="61" ref="F141:F151">+D141-C141</f>
        <v>0</v>
      </c>
      <c r="G141" s="118"/>
      <c r="H141" s="118"/>
      <c r="I141" s="118"/>
      <c r="J141" s="118"/>
      <c r="K141" s="118"/>
      <c r="L141" s="118"/>
      <c r="M141" s="118"/>
      <c r="N141" s="118"/>
      <c r="O141" s="119"/>
    </row>
    <row r="142" spans="1:15" s="104" customFormat="1" ht="12.75" hidden="1">
      <c r="A142" s="114">
        <v>313</v>
      </c>
      <c r="B142" s="115" t="s">
        <v>16</v>
      </c>
      <c r="C142" s="112"/>
      <c r="D142" s="112"/>
      <c r="E142" s="112"/>
      <c r="F142" s="112">
        <f t="shared" si="61"/>
        <v>0</v>
      </c>
      <c r="G142" s="112"/>
      <c r="H142" s="112"/>
      <c r="I142" s="112"/>
      <c r="J142" s="112"/>
      <c r="K142" s="112"/>
      <c r="L142" s="112"/>
      <c r="M142" s="112"/>
      <c r="N142" s="112"/>
      <c r="O142" s="113"/>
    </row>
    <row r="143" spans="1:15" s="104" customFormat="1" ht="12.75">
      <c r="A143" s="114">
        <v>32</v>
      </c>
      <c r="B143" s="115" t="s">
        <v>17</v>
      </c>
      <c r="C143" s="112">
        <f>+C145+C144</f>
        <v>0</v>
      </c>
      <c r="D143" s="112">
        <f>+D145+D144</f>
        <v>0</v>
      </c>
      <c r="E143" s="112">
        <f>+E145+E144</f>
        <v>1080</v>
      </c>
      <c r="F143" s="112">
        <f>+F145+F144</f>
        <v>1080</v>
      </c>
      <c r="G143" s="112">
        <f>+G144+G145</f>
        <v>0</v>
      </c>
      <c r="H143" s="112">
        <f aca="true" t="shared" si="62" ref="H143:M143">+H144+H145</f>
        <v>0</v>
      </c>
      <c r="I143" s="112">
        <f t="shared" si="62"/>
        <v>0</v>
      </c>
      <c r="J143" s="112">
        <f t="shared" si="62"/>
        <v>1080</v>
      </c>
      <c r="K143" s="112">
        <f t="shared" si="62"/>
        <v>0</v>
      </c>
      <c r="L143" s="112">
        <f t="shared" si="62"/>
        <v>0</v>
      </c>
      <c r="M143" s="112">
        <f t="shared" si="62"/>
        <v>0</v>
      </c>
      <c r="N143" s="112">
        <f>+N144+N145</f>
        <v>0</v>
      </c>
      <c r="O143" s="113">
        <f>+O144+O145</f>
        <v>0</v>
      </c>
    </row>
    <row r="144" spans="1:15" s="104" customFormat="1" ht="12.75">
      <c r="A144" s="125">
        <v>321</v>
      </c>
      <c r="B144" s="126" t="s">
        <v>18</v>
      </c>
      <c r="C144" s="122">
        <v>0</v>
      </c>
      <c r="D144" s="122">
        <v>0</v>
      </c>
      <c r="E144" s="122">
        <v>1080</v>
      </c>
      <c r="F144" s="122">
        <f>+E144-D144</f>
        <v>1080</v>
      </c>
      <c r="G144" s="122"/>
      <c r="H144" s="122"/>
      <c r="I144" s="122"/>
      <c r="J144" s="122">
        <f>+F144</f>
        <v>1080</v>
      </c>
      <c r="K144" s="122"/>
      <c r="L144" s="122"/>
      <c r="M144" s="122"/>
      <c r="N144" s="122"/>
      <c r="O144" s="123"/>
    </row>
    <row r="145" spans="1:15" s="104" customFormat="1" ht="12.75" hidden="1">
      <c r="A145" s="125">
        <v>324</v>
      </c>
      <c r="B145" s="126" t="s">
        <v>121</v>
      </c>
      <c r="C145" s="122"/>
      <c r="D145" s="122"/>
      <c r="E145" s="122"/>
      <c r="F145" s="122">
        <f t="shared" si="61"/>
        <v>0</v>
      </c>
      <c r="G145" s="122"/>
      <c r="H145" s="122"/>
      <c r="I145" s="122"/>
      <c r="J145" s="122"/>
      <c r="K145" s="122"/>
      <c r="L145" s="122"/>
      <c r="M145" s="122"/>
      <c r="N145" s="122"/>
      <c r="O145" s="123"/>
    </row>
    <row r="146" spans="1:15" s="156" customFormat="1" ht="14.25" customHeight="1" hidden="1">
      <c r="A146" s="161">
        <v>323</v>
      </c>
      <c r="B146" s="162" t="s">
        <v>20</v>
      </c>
      <c r="C146" s="163"/>
      <c r="D146" s="163"/>
      <c r="E146" s="163"/>
      <c r="F146" s="163">
        <f t="shared" si="61"/>
        <v>0</v>
      </c>
      <c r="G146" s="163"/>
      <c r="H146" s="163"/>
      <c r="I146" s="163"/>
      <c r="J146" s="163"/>
      <c r="K146" s="163"/>
      <c r="L146" s="163"/>
      <c r="M146" s="163"/>
      <c r="N146" s="163"/>
      <c r="O146" s="164"/>
    </row>
    <row r="147" spans="1:15" s="156" customFormat="1" ht="14.25" customHeight="1" hidden="1">
      <c r="A147" s="161">
        <v>329</v>
      </c>
      <c r="B147" s="162" t="s">
        <v>21</v>
      </c>
      <c r="C147" s="163"/>
      <c r="D147" s="163"/>
      <c r="E147" s="163"/>
      <c r="F147" s="163">
        <f t="shared" si="61"/>
        <v>0</v>
      </c>
      <c r="G147" s="163"/>
      <c r="H147" s="163"/>
      <c r="I147" s="163"/>
      <c r="J147" s="163"/>
      <c r="K147" s="163"/>
      <c r="L147" s="163"/>
      <c r="M147" s="163"/>
      <c r="N147" s="163"/>
      <c r="O147" s="164"/>
    </row>
    <row r="148" spans="1:15" s="156" customFormat="1" ht="12.75" hidden="1">
      <c r="A148" s="159">
        <v>38</v>
      </c>
      <c r="B148" s="160" t="s">
        <v>40</v>
      </c>
      <c r="C148" s="157">
        <v>0</v>
      </c>
      <c r="D148" s="157">
        <v>0</v>
      </c>
      <c r="E148" s="157">
        <v>0</v>
      </c>
      <c r="F148" s="157">
        <f t="shared" si="61"/>
        <v>0</v>
      </c>
      <c r="G148" s="157">
        <v>0</v>
      </c>
      <c r="H148" s="157"/>
      <c r="I148" s="157"/>
      <c r="J148" s="157"/>
      <c r="K148" s="157"/>
      <c r="L148" s="157"/>
      <c r="M148" s="157"/>
      <c r="N148" s="157"/>
      <c r="O148" s="158"/>
    </row>
    <row r="149" spans="1:15" s="156" customFormat="1" ht="12.75" hidden="1">
      <c r="A149" s="161">
        <v>383</v>
      </c>
      <c r="B149" s="162" t="s">
        <v>41</v>
      </c>
      <c r="C149" s="163"/>
      <c r="D149" s="163"/>
      <c r="E149" s="163"/>
      <c r="F149" s="163">
        <f t="shared" si="61"/>
        <v>0</v>
      </c>
      <c r="G149" s="163"/>
      <c r="H149" s="163"/>
      <c r="I149" s="163"/>
      <c r="J149" s="163"/>
      <c r="K149" s="163"/>
      <c r="L149" s="163"/>
      <c r="M149" s="163"/>
      <c r="N149" s="163"/>
      <c r="O149" s="164"/>
    </row>
    <row r="150" spans="1:15" s="156" customFormat="1" ht="12.75" hidden="1">
      <c r="A150" s="159">
        <v>4</v>
      </c>
      <c r="B150" s="160" t="s">
        <v>42</v>
      </c>
      <c r="C150" s="157">
        <f>+C151</f>
        <v>0</v>
      </c>
      <c r="D150" s="157">
        <f>+D151</f>
        <v>0</v>
      </c>
      <c r="E150" s="157">
        <f>+E151</f>
        <v>0</v>
      </c>
      <c r="F150" s="157">
        <f t="shared" si="61"/>
        <v>0</v>
      </c>
      <c r="G150" s="157">
        <f>+G151</f>
        <v>0</v>
      </c>
      <c r="H150" s="157"/>
      <c r="I150" s="157"/>
      <c r="J150" s="157">
        <f>+J151</f>
        <v>0</v>
      </c>
      <c r="K150" s="157"/>
      <c r="L150" s="157"/>
      <c r="M150" s="157"/>
      <c r="N150" s="157"/>
      <c r="O150" s="158"/>
    </row>
    <row r="151" spans="1:15" s="156" customFormat="1" ht="12.75" hidden="1">
      <c r="A151" s="165">
        <v>422</v>
      </c>
      <c r="B151" s="166" t="s">
        <v>49</v>
      </c>
      <c r="C151" s="167"/>
      <c r="D151" s="167"/>
      <c r="E151" s="167"/>
      <c r="F151" s="167">
        <f t="shared" si="61"/>
        <v>0</v>
      </c>
      <c r="G151" s="167"/>
      <c r="H151" s="167"/>
      <c r="I151" s="167"/>
      <c r="J151" s="167"/>
      <c r="K151" s="167"/>
      <c r="L151" s="167"/>
      <c r="M151" s="167"/>
      <c r="N151" s="167"/>
      <c r="O151" s="168"/>
    </row>
    <row r="152" spans="1:15" s="104" customFormat="1" ht="13.5" customHeight="1">
      <c r="A152" s="124" t="s">
        <v>50</v>
      </c>
      <c r="B152" s="110" t="s">
        <v>51</v>
      </c>
      <c r="C152" s="127">
        <f aca="true" t="shared" si="63" ref="C152:O154">+C153</f>
        <v>0</v>
      </c>
      <c r="D152" s="127">
        <f t="shared" si="63"/>
        <v>10000</v>
      </c>
      <c r="E152" s="127">
        <f t="shared" si="63"/>
        <v>10000</v>
      </c>
      <c r="F152" s="127">
        <f t="shared" si="63"/>
        <v>0</v>
      </c>
      <c r="G152" s="127">
        <f t="shared" si="63"/>
        <v>10000</v>
      </c>
      <c r="H152" s="127">
        <f t="shared" si="63"/>
        <v>0</v>
      </c>
      <c r="I152" s="127">
        <f t="shared" si="63"/>
        <v>0</v>
      </c>
      <c r="J152" s="127">
        <f t="shared" si="63"/>
        <v>0</v>
      </c>
      <c r="K152" s="127">
        <f t="shared" si="63"/>
        <v>0</v>
      </c>
      <c r="L152" s="127">
        <f t="shared" si="63"/>
        <v>0</v>
      </c>
      <c r="M152" s="127">
        <f t="shared" si="63"/>
        <v>0</v>
      </c>
      <c r="N152" s="127">
        <f t="shared" si="63"/>
        <v>0</v>
      </c>
      <c r="O152" s="173">
        <f t="shared" si="63"/>
        <v>0</v>
      </c>
    </row>
    <row r="153" spans="1:15" s="104" customFormat="1" ht="12.75" customHeight="1">
      <c r="A153" s="111">
        <v>11001</v>
      </c>
      <c r="B153" s="134" t="s">
        <v>81</v>
      </c>
      <c r="C153" s="109">
        <f t="shared" si="63"/>
        <v>0</v>
      </c>
      <c r="D153" s="109">
        <f t="shared" si="63"/>
        <v>10000</v>
      </c>
      <c r="E153" s="109">
        <f t="shared" si="63"/>
        <v>10000</v>
      </c>
      <c r="F153" s="109">
        <f t="shared" si="63"/>
        <v>0</v>
      </c>
      <c r="G153" s="109">
        <f t="shared" si="63"/>
        <v>10000</v>
      </c>
      <c r="H153" s="109">
        <f t="shared" si="63"/>
        <v>0</v>
      </c>
      <c r="I153" s="109">
        <f t="shared" si="63"/>
        <v>0</v>
      </c>
      <c r="J153" s="109">
        <f t="shared" si="63"/>
        <v>0</v>
      </c>
      <c r="K153" s="109">
        <f t="shared" si="63"/>
        <v>0</v>
      </c>
      <c r="L153" s="109">
        <f t="shared" si="63"/>
        <v>0</v>
      </c>
      <c r="M153" s="109">
        <f t="shared" si="63"/>
        <v>0</v>
      </c>
      <c r="N153" s="109">
        <f t="shared" si="63"/>
        <v>0</v>
      </c>
      <c r="O153" s="151">
        <f t="shared" si="63"/>
        <v>0</v>
      </c>
    </row>
    <row r="154" spans="1:15" s="104" customFormat="1" ht="12.75">
      <c r="A154" s="114">
        <v>3</v>
      </c>
      <c r="B154" s="115" t="s">
        <v>12</v>
      </c>
      <c r="C154" s="112">
        <f t="shared" si="63"/>
        <v>0</v>
      </c>
      <c r="D154" s="112">
        <f t="shared" si="63"/>
        <v>10000</v>
      </c>
      <c r="E154" s="112">
        <f t="shared" si="63"/>
        <v>10000</v>
      </c>
      <c r="F154" s="112">
        <f aca="true" t="shared" si="64" ref="F154:F159">+E154-D154</f>
        <v>0</v>
      </c>
      <c r="G154" s="112">
        <f t="shared" si="63"/>
        <v>10000</v>
      </c>
      <c r="H154" s="112">
        <f aca="true" t="shared" si="65" ref="H154:O154">+H155</f>
        <v>0</v>
      </c>
      <c r="I154" s="112">
        <f t="shared" si="65"/>
        <v>0</v>
      </c>
      <c r="J154" s="112">
        <f t="shared" si="65"/>
        <v>0</v>
      </c>
      <c r="K154" s="112">
        <f t="shared" si="65"/>
        <v>0</v>
      </c>
      <c r="L154" s="112">
        <f t="shared" si="65"/>
        <v>0</v>
      </c>
      <c r="M154" s="112">
        <f t="shared" si="65"/>
        <v>0</v>
      </c>
      <c r="N154" s="112">
        <f t="shared" si="65"/>
        <v>0</v>
      </c>
      <c r="O154" s="113">
        <f t="shared" si="65"/>
        <v>0</v>
      </c>
    </row>
    <row r="155" spans="1:15" s="104" customFormat="1" ht="12.75">
      <c r="A155" s="114">
        <v>32</v>
      </c>
      <c r="B155" s="115" t="s">
        <v>17</v>
      </c>
      <c r="C155" s="112">
        <f>SUM(C156:C159)</f>
        <v>0</v>
      </c>
      <c r="D155" s="112">
        <f>SUM(D156:D159)</f>
        <v>10000</v>
      </c>
      <c r="E155" s="112">
        <f>SUM(E156:E159)</f>
        <v>10000</v>
      </c>
      <c r="F155" s="112">
        <f t="shared" si="64"/>
        <v>0</v>
      </c>
      <c r="G155" s="112">
        <f>SUM(G156:G159)</f>
        <v>10000</v>
      </c>
      <c r="H155" s="112">
        <f aca="true" t="shared" si="66" ref="H155:M155">SUM(H156:H159)</f>
        <v>0</v>
      </c>
      <c r="I155" s="112">
        <f t="shared" si="66"/>
        <v>0</v>
      </c>
      <c r="J155" s="112">
        <f t="shared" si="66"/>
        <v>0</v>
      </c>
      <c r="K155" s="112">
        <f t="shared" si="66"/>
        <v>0</v>
      </c>
      <c r="L155" s="112">
        <f t="shared" si="66"/>
        <v>0</v>
      </c>
      <c r="M155" s="112">
        <f t="shared" si="66"/>
        <v>0</v>
      </c>
      <c r="N155" s="112">
        <v>0</v>
      </c>
      <c r="O155" s="113">
        <v>0</v>
      </c>
    </row>
    <row r="156" spans="1:15" s="104" customFormat="1" ht="12.75">
      <c r="A156" s="116">
        <v>321</v>
      </c>
      <c r="B156" s="117" t="s">
        <v>18</v>
      </c>
      <c r="C156" s="118">
        <v>0</v>
      </c>
      <c r="D156" s="118">
        <v>296</v>
      </c>
      <c r="E156" s="118">
        <v>296</v>
      </c>
      <c r="F156" s="118">
        <f t="shared" si="64"/>
        <v>0</v>
      </c>
      <c r="G156" s="118">
        <f>+E156</f>
        <v>296</v>
      </c>
      <c r="H156" s="118"/>
      <c r="I156" s="118"/>
      <c r="J156" s="118"/>
      <c r="K156" s="118"/>
      <c r="L156" s="118"/>
      <c r="M156" s="118"/>
      <c r="N156" s="118"/>
      <c r="O156" s="119"/>
    </row>
    <row r="157" spans="1:15" s="104" customFormat="1" ht="12.75">
      <c r="A157" s="116">
        <v>322</v>
      </c>
      <c r="B157" s="117" t="s">
        <v>19</v>
      </c>
      <c r="C157" s="118">
        <v>0</v>
      </c>
      <c r="D157" s="118">
        <v>7392</v>
      </c>
      <c r="E157" s="118">
        <v>7392</v>
      </c>
      <c r="F157" s="118">
        <f t="shared" si="64"/>
        <v>0</v>
      </c>
      <c r="G157" s="118">
        <f>+E157</f>
        <v>7392</v>
      </c>
      <c r="H157" s="118"/>
      <c r="I157" s="118"/>
      <c r="J157" s="118"/>
      <c r="K157" s="118"/>
      <c r="L157" s="118"/>
      <c r="M157" s="118"/>
      <c r="N157" s="118"/>
      <c r="O157" s="119"/>
    </row>
    <row r="158" spans="1:15" s="104" customFormat="1" ht="12.75">
      <c r="A158" s="116">
        <v>323</v>
      </c>
      <c r="B158" s="117" t="s">
        <v>20</v>
      </c>
      <c r="C158" s="118">
        <v>0</v>
      </c>
      <c r="D158" s="118">
        <v>1500</v>
      </c>
      <c r="E158" s="118">
        <v>1500</v>
      </c>
      <c r="F158" s="118">
        <f t="shared" si="64"/>
        <v>0</v>
      </c>
      <c r="G158" s="118">
        <f>+E158</f>
        <v>1500</v>
      </c>
      <c r="H158" s="118"/>
      <c r="I158" s="118"/>
      <c r="J158" s="118"/>
      <c r="K158" s="118"/>
      <c r="L158" s="118"/>
      <c r="M158" s="118"/>
      <c r="N158" s="118"/>
      <c r="O158" s="119"/>
    </row>
    <row r="159" spans="1:15" s="104" customFormat="1" ht="14.25" customHeight="1">
      <c r="A159" s="120">
        <v>329</v>
      </c>
      <c r="B159" s="121" t="s">
        <v>141</v>
      </c>
      <c r="C159" s="122">
        <v>0</v>
      </c>
      <c r="D159" s="122">
        <v>812</v>
      </c>
      <c r="E159" s="122">
        <v>812</v>
      </c>
      <c r="F159" s="122">
        <f t="shared" si="64"/>
        <v>0</v>
      </c>
      <c r="G159" s="122">
        <f>+E159</f>
        <v>812</v>
      </c>
      <c r="H159" s="122"/>
      <c r="I159" s="122"/>
      <c r="J159" s="122"/>
      <c r="K159" s="122"/>
      <c r="L159" s="122"/>
      <c r="M159" s="122"/>
      <c r="N159" s="122"/>
      <c r="O159" s="123"/>
    </row>
    <row r="160" spans="1:15" s="104" customFormat="1" ht="12.75" hidden="1">
      <c r="A160" s="114">
        <v>4</v>
      </c>
      <c r="B160" s="115" t="s">
        <v>42</v>
      </c>
      <c r="C160" s="112">
        <f>+C161</f>
        <v>0</v>
      </c>
      <c r="D160" s="112">
        <f>+D161</f>
        <v>0</v>
      </c>
      <c r="E160" s="112">
        <f>+E161</f>
        <v>0</v>
      </c>
      <c r="F160" s="112"/>
      <c r="G160" s="112">
        <f>+G161</f>
        <v>0</v>
      </c>
      <c r="H160" s="112"/>
      <c r="I160" s="112"/>
      <c r="J160" s="112"/>
      <c r="K160" s="112"/>
      <c r="L160" s="112"/>
      <c r="M160" s="112"/>
      <c r="N160" s="112"/>
      <c r="O160" s="113"/>
    </row>
    <row r="161" spans="1:15" s="104" customFormat="1" ht="12.75" hidden="1">
      <c r="A161" s="125">
        <v>422</v>
      </c>
      <c r="B161" s="126" t="s">
        <v>49</v>
      </c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3"/>
    </row>
    <row r="162" spans="1:15" s="156" customFormat="1" ht="25.5" customHeight="1">
      <c r="A162" s="169">
        <v>2406</v>
      </c>
      <c r="B162" s="170" t="s">
        <v>122</v>
      </c>
      <c r="C162" s="171">
        <f>+C163+C172</f>
        <v>0</v>
      </c>
      <c r="D162" s="171">
        <f>+D163+D172</f>
        <v>121780</v>
      </c>
      <c r="E162" s="171">
        <f>+E163+E172</f>
        <v>60532</v>
      </c>
      <c r="F162" s="171">
        <f aca="true" t="shared" si="67" ref="F162:O162">+F163+F172</f>
        <v>-61248</v>
      </c>
      <c r="G162" s="171">
        <f t="shared" si="67"/>
        <v>11928</v>
      </c>
      <c r="H162" s="171">
        <f t="shared" si="67"/>
        <v>48604</v>
      </c>
      <c r="I162" s="171">
        <f t="shared" si="67"/>
        <v>0</v>
      </c>
      <c r="J162" s="171">
        <f t="shared" si="67"/>
        <v>0</v>
      </c>
      <c r="K162" s="171">
        <f t="shared" si="67"/>
        <v>0</v>
      </c>
      <c r="L162" s="171">
        <f t="shared" si="67"/>
        <v>0</v>
      </c>
      <c r="M162" s="171">
        <f t="shared" si="67"/>
        <v>0</v>
      </c>
      <c r="N162" s="171">
        <f t="shared" si="67"/>
        <v>0</v>
      </c>
      <c r="O162" s="174">
        <f t="shared" si="67"/>
        <v>0</v>
      </c>
    </row>
    <row r="163" spans="1:15" s="104" customFormat="1" ht="13.5" customHeight="1">
      <c r="A163" s="124" t="s">
        <v>123</v>
      </c>
      <c r="B163" s="110" t="s">
        <v>124</v>
      </c>
      <c r="C163" s="127">
        <f aca="true" t="shared" si="68" ref="C163:O163">+C164</f>
        <v>0</v>
      </c>
      <c r="D163" s="127">
        <f t="shared" si="68"/>
        <v>121780</v>
      </c>
      <c r="E163" s="127">
        <f t="shared" si="68"/>
        <v>48604</v>
      </c>
      <c r="F163" s="127">
        <f t="shared" si="68"/>
        <v>-73176</v>
      </c>
      <c r="G163" s="127">
        <f t="shared" si="68"/>
        <v>0</v>
      </c>
      <c r="H163" s="127">
        <f t="shared" si="68"/>
        <v>48604</v>
      </c>
      <c r="I163" s="127">
        <f t="shared" si="68"/>
        <v>0</v>
      </c>
      <c r="J163" s="127">
        <f t="shared" si="68"/>
        <v>0</v>
      </c>
      <c r="K163" s="127">
        <f t="shared" si="68"/>
        <v>0</v>
      </c>
      <c r="L163" s="127">
        <f t="shared" si="68"/>
        <v>0</v>
      </c>
      <c r="M163" s="127">
        <f t="shared" si="68"/>
        <v>0</v>
      </c>
      <c r="N163" s="127">
        <f t="shared" si="68"/>
        <v>0</v>
      </c>
      <c r="O163" s="173">
        <f t="shared" si="68"/>
        <v>0</v>
      </c>
    </row>
    <row r="164" spans="1:15" s="104" customFormat="1" ht="12.75" customHeight="1">
      <c r="A164" s="111">
        <v>32400</v>
      </c>
      <c r="B164" s="134" t="s">
        <v>72</v>
      </c>
      <c r="C164" s="109">
        <f>+C165+C169</f>
        <v>0</v>
      </c>
      <c r="D164" s="109">
        <f>+D165+D169</f>
        <v>121780</v>
      </c>
      <c r="E164" s="109">
        <f>+E165+E169</f>
        <v>48604</v>
      </c>
      <c r="F164" s="109">
        <f>+F165+F169</f>
        <v>-73176</v>
      </c>
      <c r="G164" s="109">
        <f aca="true" t="shared" si="69" ref="G164:L164">+G165+G169</f>
        <v>0</v>
      </c>
      <c r="H164" s="109">
        <f t="shared" si="69"/>
        <v>48604</v>
      </c>
      <c r="I164" s="109">
        <f t="shared" si="69"/>
        <v>0</v>
      </c>
      <c r="J164" s="109">
        <f t="shared" si="69"/>
        <v>0</v>
      </c>
      <c r="K164" s="109">
        <f t="shared" si="69"/>
        <v>0</v>
      </c>
      <c r="L164" s="109">
        <f t="shared" si="69"/>
        <v>0</v>
      </c>
      <c r="M164" s="109">
        <f>+M165+M169</f>
        <v>0</v>
      </c>
      <c r="N164" s="109">
        <f>+N165+N169</f>
        <v>0</v>
      </c>
      <c r="O164" s="151">
        <f>+O165+O169</f>
        <v>0</v>
      </c>
    </row>
    <row r="165" spans="1:15" s="104" customFormat="1" ht="12.75" hidden="1">
      <c r="A165" s="114">
        <v>3</v>
      </c>
      <c r="B165" s="115" t="s">
        <v>12</v>
      </c>
      <c r="C165" s="112">
        <f aca="true" t="shared" si="70" ref="C165:E166">+C166</f>
        <v>0</v>
      </c>
      <c r="D165" s="112">
        <f t="shared" si="70"/>
        <v>0</v>
      </c>
      <c r="E165" s="112">
        <f t="shared" si="70"/>
        <v>0</v>
      </c>
      <c r="F165" s="112">
        <f>+D165-C165</f>
        <v>0</v>
      </c>
      <c r="G165" s="112">
        <f aca="true" t="shared" si="71" ref="G165:O166">+G166</f>
        <v>0</v>
      </c>
      <c r="H165" s="112">
        <f t="shared" si="71"/>
        <v>0</v>
      </c>
      <c r="I165" s="112">
        <f t="shared" si="71"/>
        <v>0</v>
      </c>
      <c r="J165" s="112">
        <f t="shared" si="71"/>
        <v>0</v>
      </c>
      <c r="K165" s="112">
        <f t="shared" si="71"/>
        <v>0</v>
      </c>
      <c r="L165" s="112">
        <f t="shared" si="71"/>
        <v>0</v>
      </c>
      <c r="M165" s="112">
        <f t="shared" si="71"/>
        <v>0</v>
      </c>
      <c r="N165" s="112">
        <f t="shared" si="71"/>
        <v>0</v>
      </c>
      <c r="O165" s="113">
        <f t="shared" si="71"/>
        <v>0</v>
      </c>
    </row>
    <row r="166" spans="1:15" s="104" customFormat="1" ht="12.75" hidden="1">
      <c r="A166" s="114">
        <v>32</v>
      </c>
      <c r="B166" s="115" t="s">
        <v>17</v>
      </c>
      <c r="C166" s="112">
        <f t="shared" si="70"/>
        <v>0</v>
      </c>
      <c r="D166" s="112">
        <f t="shared" si="70"/>
        <v>0</v>
      </c>
      <c r="E166" s="112">
        <f t="shared" si="70"/>
        <v>0</v>
      </c>
      <c r="F166" s="112">
        <f>+D166-C166</f>
        <v>0</v>
      </c>
      <c r="G166" s="112">
        <f>+G167</f>
        <v>0</v>
      </c>
      <c r="H166" s="112">
        <f t="shared" si="71"/>
        <v>0</v>
      </c>
      <c r="I166" s="112">
        <f t="shared" si="71"/>
        <v>0</v>
      </c>
      <c r="J166" s="112">
        <f t="shared" si="71"/>
        <v>0</v>
      </c>
      <c r="K166" s="112">
        <f t="shared" si="71"/>
        <v>0</v>
      </c>
      <c r="L166" s="112">
        <f t="shared" si="71"/>
        <v>0</v>
      </c>
      <c r="M166" s="112">
        <f>SUM(M167:M170)</f>
        <v>0</v>
      </c>
      <c r="N166" s="112">
        <v>0</v>
      </c>
      <c r="O166" s="113">
        <v>0</v>
      </c>
    </row>
    <row r="167" spans="1:15" s="104" customFormat="1" ht="12.75" hidden="1">
      <c r="A167" s="116">
        <v>322</v>
      </c>
      <c r="B167" s="117" t="s">
        <v>19</v>
      </c>
      <c r="C167" s="118"/>
      <c r="D167" s="118"/>
      <c r="E167" s="118"/>
      <c r="F167" s="118">
        <f>+D167-C167</f>
        <v>0</v>
      </c>
      <c r="G167" s="118"/>
      <c r="H167" s="118"/>
      <c r="I167" s="118"/>
      <c r="J167" s="118"/>
      <c r="K167" s="118"/>
      <c r="L167" s="118"/>
      <c r="M167" s="118"/>
      <c r="N167" s="118"/>
      <c r="O167" s="119"/>
    </row>
    <row r="168" spans="1:15" s="104" customFormat="1" ht="12.75">
      <c r="A168" s="114">
        <v>4</v>
      </c>
      <c r="B168" s="115" t="s">
        <v>12</v>
      </c>
      <c r="C168" s="112">
        <f aca="true" t="shared" si="72" ref="C168:O168">+C169</f>
        <v>0</v>
      </c>
      <c r="D168" s="112">
        <f t="shared" si="72"/>
        <v>121780</v>
      </c>
      <c r="E168" s="112">
        <f t="shared" si="72"/>
        <v>48604</v>
      </c>
      <c r="F168" s="112">
        <f>+E168-D168</f>
        <v>-73176</v>
      </c>
      <c r="G168" s="112">
        <f t="shared" si="72"/>
        <v>0</v>
      </c>
      <c r="H168" s="112">
        <f t="shared" si="72"/>
        <v>48604</v>
      </c>
      <c r="I168" s="112">
        <f t="shared" si="72"/>
        <v>0</v>
      </c>
      <c r="J168" s="112">
        <f t="shared" si="72"/>
        <v>0</v>
      </c>
      <c r="K168" s="112">
        <f t="shared" si="72"/>
        <v>0</v>
      </c>
      <c r="L168" s="112">
        <f t="shared" si="72"/>
        <v>0</v>
      </c>
      <c r="M168" s="112">
        <f t="shared" si="72"/>
        <v>0</v>
      </c>
      <c r="N168" s="112">
        <f t="shared" si="72"/>
        <v>0</v>
      </c>
      <c r="O168" s="113">
        <f t="shared" si="72"/>
        <v>0</v>
      </c>
    </row>
    <row r="169" spans="1:15" s="104" customFormat="1" ht="12.75">
      <c r="A169" s="114">
        <v>42</v>
      </c>
      <c r="B169" s="115" t="s">
        <v>17</v>
      </c>
      <c r="C169" s="112">
        <f>+C170</f>
        <v>0</v>
      </c>
      <c r="D169" s="112">
        <f>SUM(D170:D171)</f>
        <v>121780</v>
      </c>
      <c r="E169" s="112">
        <f aca="true" t="shared" si="73" ref="E169:M169">SUM(E170:E171)</f>
        <v>48604</v>
      </c>
      <c r="F169" s="112">
        <f t="shared" si="73"/>
        <v>-73176</v>
      </c>
      <c r="G169" s="112">
        <f t="shared" si="73"/>
        <v>0</v>
      </c>
      <c r="H169" s="112">
        <f t="shared" si="73"/>
        <v>48604</v>
      </c>
      <c r="I169" s="112">
        <f t="shared" si="73"/>
        <v>0</v>
      </c>
      <c r="J169" s="112">
        <f t="shared" si="73"/>
        <v>0</v>
      </c>
      <c r="K169" s="112">
        <f t="shared" si="73"/>
        <v>0</v>
      </c>
      <c r="L169" s="112">
        <f t="shared" si="73"/>
        <v>0</v>
      </c>
      <c r="M169" s="112">
        <f t="shared" si="73"/>
        <v>0</v>
      </c>
      <c r="N169" s="112">
        <f>+N170</f>
        <v>0</v>
      </c>
      <c r="O169" s="113">
        <f>+O170</f>
        <v>0</v>
      </c>
    </row>
    <row r="170" spans="1:15" s="104" customFormat="1" ht="12.75">
      <c r="A170" s="116">
        <v>422</v>
      </c>
      <c r="B170" s="117" t="s">
        <v>43</v>
      </c>
      <c r="C170" s="118">
        <v>0</v>
      </c>
      <c r="D170" s="118">
        <v>121780</v>
      </c>
      <c r="E170" s="118">
        <v>48344</v>
      </c>
      <c r="F170" s="118">
        <f>+E170-D170</f>
        <v>-73436</v>
      </c>
      <c r="G170" s="118"/>
      <c r="H170" s="118">
        <f>+E170</f>
        <v>48344</v>
      </c>
      <c r="I170" s="118"/>
      <c r="J170" s="118"/>
      <c r="K170" s="118"/>
      <c r="L170" s="118"/>
      <c r="M170" s="118"/>
      <c r="N170" s="118"/>
      <c r="O170" s="119"/>
    </row>
    <row r="171" spans="1:15" s="104" customFormat="1" ht="14.25" customHeight="1">
      <c r="A171" s="120">
        <v>424</v>
      </c>
      <c r="B171" s="121" t="s">
        <v>125</v>
      </c>
      <c r="C171" s="122">
        <v>0</v>
      </c>
      <c r="D171" s="122">
        <v>0</v>
      </c>
      <c r="E171" s="122">
        <v>260</v>
      </c>
      <c r="F171" s="122">
        <f>+E171-D171</f>
        <v>260</v>
      </c>
      <c r="G171" s="122">
        <f>+D171</f>
        <v>0</v>
      </c>
      <c r="H171" s="122">
        <f>+E171</f>
        <v>260</v>
      </c>
      <c r="I171" s="122"/>
      <c r="J171" s="122"/>
      <c r="K171" s="122"/>
      <c r="L171" s="122"/>
      <c r="M171" s="122"/>
      <c r="N171" s="122"/>
      <c r="O171" s="123"/>
    </row>
    <row r="172" spans="1:15" s="104" customFormat="1" ht="13.5" customHeight="1">
      <c r="A172" s="124" t="s">
        <v>126</v>
      </c>
      <c r="B172" s="110" t="s">
        <v>127</v>
      </c>
      <c r="C172" s="127">
        <f>+C173+C177</f>
        <v>0</v>
      </c>
      <c r="D172" s="127">
        <f>+D173+D177</f>
        <v>0</v>
      </c>
      <c r="E172" s="127">
        <f>+E173+E177+E181</f>
        <v>11928</v>
      </c>
      <c r="F172" s="127">
        <f>+F173+F177+F181</f>
        <v>11928</v>
      </c>
      <c r="G172" s="127">
        <f>+G173+G177+G181</f>
        <v>11928</v>
      </c>
      <c r="H172" s="127">
        <f aca="true" t="shared" si="74" ref="H172:O172">+H173+H177</f>
        <v>0</v>
      </c>
      <c r="I172" s="127">
        <f t="shared" si="74"/>
        <v>0</v>
      </c>
      <c r="J172" s="127">
        <f t="shared" si="74"/>
        <v>0</v>
      </c>
      <c r="K172" s="127">
        <f t="shared" si="74"/>
        <v>0</v>
      </c>
      <c r="L172" s="127">
        <f t="shared" si="74"/>
        <v>0</v>
      </c>
      <c r="M172" s="127">
        <f t="shared" si="74"/>
        <v>0</v>
      </c>
      <c r="N172" s="127">
        <f t="shared" si="74"/>
        <v>0</v>
      </c>
      <c r="O172" s="173">
        <f t="shared" si="74"/>
        <v>0</v>
      </c>
    </row>
    <row r="173" spans="1:15" s="104" customFormat="1" ht="12.75" customHeight="1">
      <c r="A173" s="111">
        <v>11001</v>
      </c>
      <c r="B173" s="134" t="s">
        <v>81</v>
      </c>
      <c r="C173" s="109">
        <f aca="true" t="shared" si="75" ref="C173:O173">+C174</f>
        <v>0</v>
      </c>
      <c r="D173" s="109">
        <f t="shared" si="75"/>
        <v>0</v>
      </c>
      <c r="E173" s="109">
        <f t="shared" si="75"/>
        <v>4000</v>
      </c>
      <c r="F173" s="109">
        <f>+F174+F178</f>
        <v>4000</v>
      </c>
      <c r="G173" s="109">
        <f t="shared" si="75"/>
        <v>4000</v>
      </c>
      <c r="H173" s="109">
        <f t="shared" si="75"/>
        <v>0</v>
      </c>
      <c r="I173" s="109">
        <f t="shared" si="75"/>
        <v>0</v>
      </c>
      <c r="J173" s="109">
        <f t="shared" si="75"/>
        <v>0</v>
      </c>
      <c r="K173" s="109">
        <f t="shared" si="75"/>
        <v>0</v>
      </c>
      <c r="L173" s="109">
        <f t="shared" si="75"/>
        <v>0</v>
      </c>
      <c r="M173" s="109">
        <f t="shared" si="75"/>
        <v>0</v>
      </c>
      <c r="N173" s="109">
        <f t="shared" si="75"/>
        <v>0</v>
      </c>
      <c r="O173" s="151">
        <f t="shared" si="75"/>
        <v>0</v>
      </c>
    </row>
    <row r="174" spans="1:15" s="104" customFormat="1" ht="12.75">
      <c r="A174" s="114">
        <v>4</v>
      </c>
      <c r="B174" s="115" t="s">
        <v>12</v>
      </c>
      <c r="C174" s="112">
        <f aca="true" t="shared" si="76" ref="C174:O175">+C175</f>
        <v>0</v>
      </c>
      <c r="D174" s="112">
        <f t="shared" si="76"/>
        <v>0</v>
      </c>
      <c r="E174" s="112">
        <f t="shared" si="76"/>
        <v>4000</v>
      </c>
      <c r="F174" s="112">
        <f>+E174-D174</f>
        <v>4000</v>
      </c>
      <c r="G174" s="112">
        <f t="shared" si="76"/>
        <v>4000</v>
      </c>
      <c r="H174" s="112">
        <f t="shared" si="76"/>
        <v>0</v>
      </c>
      <c r="I174" s="112">
        <f t="shared" si="76"/>
        <v>0</v>
      </c>
      <c r="J174" s="112">
        <f t="shared" si="76"/>
        <v>0</v>
      </c>
      <c r="K174" s="112">
        <f t="shared" si="76"/>
        <v>0</v>
      </c>
      <c r="L174" s="112">
        <f t="shared" si="76"/>
        <v>0</v>
      </c>
      <c r="M174" s="112">
        <f t="shared" si="76"/>
        <v>0</v>
      </c>
      <c r="N174" s="112">
        <f t="shared" si="76"/>
        <v>0</v>
      </c>
      <c r="O174" s="113">
        <f t="shared" si="76"/>
        <v>0</v>
      </c>
    </row>
    <row r="175" spans="1:15" s="104" customFormat="1" ht="12.75">
      <c r="A175" s="114">
        <v>42</v>
      </c>
      <c r="B175" s="115" t="s">
        <v>17</v>
      </c>
      <c r="C175" s="112">
        <f t="shared" si="76"/>
        <v>0</v>
      </c>
      <c r="D175" s="112">
        <f t="shared" si="76"/>
        <v>0</v>
      </c>
      <c r="E175" s="112">
        <f t="shared" si="76"/>
        <v>4000</v>
      </c>
      <c r="F175" s="112">
        <f>SUM(F176:F177)</f>
        <v>4000</v>
      </c>
      <c r="G175" s="112">
        <f t="shared" si="76"/>
        <v>4000</v>
      </c>
      <c r="H175" s="112">
        <f t="shared" si="76"/>
        <v>0</v>
      </c>
      <c r="I175" s="112">
        <f t="shared" si="76"/>
        <v>0</v>
      </c>
      <c r="J175" s="112">
        <f t="shared" si="76"/>
        <v>0</v>
      </c>
      <c r="K175" s="112">
        <f t="shared" si="76"/>
        <v>0</v>
      </c>
      <c r="L175" s="112">
        <f t="shared" si="76"/>
        <v>0</v>
      </c>
      <c r="M175" s="112">
        <f t="shared" si="76"/>
        <v>0</v>
      </c>
      <c r="N175" s="112">
        <f t="shared" si="76"/>
        <v>0</v>
      </c>
      <c r="O175" s="113">
        <f t="shared" si="76"/>
        <v>0</v>
      </c>
    </row>
    <row r="176" spans="1:15" s="104" customFormat="1" ht="12.75">
      <c r="A176" s="125">
        <v>424</v>
      </c>
      <c r="B176" s="126" t="s">
        <v>125</v>
      </c>
      <c r="C176" s="122">
        <v>0</v>
      </c>
      <c r="D176" s="122">
        <v>0</v>
      </c>
      <c r="E176" s="122">
        <v>4000</v>
      </c>
      <c r="F176" s="122">
        <f>+E176-D176</f>
        <v>4000</v>
      </c>
      <c r="G176" s="122">
        <f>+E176</f>
        <v>4000</v>
      </c>
      <c r="H176" s="122"/>
      <c r="I176" s="122"/>
      <c r="J176" s="122"/>
      <c r="K176" s="122"/>
      <c r="L176" s="122"/>
      <c r="M176" s="122"/>
      <c r="N176" s="122"/>
      <c r="O176" s="123"/>
    </row>
    <row r="177" spans="1:15" s="104" customFormat="1" ht="12.75" customHeight="1" hidden="1">
      <c r="A177" s="111">
        <v>53082</v>
      </c>
      <c r="B177" s="134" t="s">
        <v>77</v>
      </c>
      <c r="C177" s="109">
        <f aca="true" t="shared" si="77" ref="C177:O177">+C178</f>
        <v>0</v>
      </c>
      <c r="D177" s="109">
        <f t="shared" si="77"/>
        <v>0</v>
      </c>
      <c r="E177" s="183">
        <f t="shared" si="77"/>
        <v>0</v>
      </c>
      <c r="F177" s="112">
        <f>+E177-D177</f>
        <v>0</v>
      </c>
      <c r="G177" s="183">
        <f t="shared" si="77"/>
        <v>0</v>
      </c>
      <c r="H177" s="109">
        <f t="shared" si="77"/>
        <v>0</v>
      </c>
      <c r="I177" s="109">
        <f t="shared" si="77"/>
        <v>0</v>
      </c>
      <c r="J177" s="109">
        <f t="shared" si="77"/>
        <v>0</v>
      </c>
      <c r="K177" s="109">
        <f t="shared" si="77"/>
        <v>0</v>
      </c>
      <c r="L177" s="109">
        <f t="shared" si="77"/>
        <v>0</v>
      </c>
      <c r="M177" s="109">
        <f t="shared" si="77"/>
        <v>0</v>
      </c>
      <c r="N177" s="109">
        <f t="shared" si="77"/>
        <v>0</v>
      </c>
      <c r="O177" s="151">
        <f t="shared" si="77"/>
        <v>0</v>
      </c>
    </row>
    <row r="178" spans="1:15" s="104" customFormat="1" ht="12.75" hidden="1">
      <c r="A178" s="114">
        <v>4</v>
      </c>
      <c r="B178" s="115" t="s">
        <v>12</v>
      </c>
      <c r="C178" s="112">
        <f aca="true" t="shared" si="78" ref="C178:O179">+C179</f>
        <v>0</v>
      </c>
      <c r="D178" s="112">
        <f t="shared" si="78"/>
        <v>0</v>
      </c>
      <c r="E178" s="112">
        <f t="shared" si="78"/>
        <v>0</v>
      </c>
      <c r="F178" s="112">
        <f>SUM(F179:F180)</f>
        <v>0</v>
      </c>
      <c r="G178" s="112">
        <f t="shared" si="78"/>
        <v>0</v>
      </c>
      <c r="H178" s="112">
        <f t="shared" si="78"/>
        <v>0</v>
      </c>
      <c r="I178" s="112">
        <f t="shared" si="78"/>
        <v>0</v>
      </c>
      <c r="J178" s="112">
        <f t="shared" si="78"/>
        <v>0</v>
      </c>
      <c r="K178" s="112">
        <f t="shared" si="78"/>
        <v>0</v>
      </c>
      <c r="L178" s="112">
        <f t="shared" si="78"/>
        <v>0</v>
      </c>
      <c r="M178" s="112">
        <f t="shared" si="78"/>
        <v>0</v>
      </c>
      <c r="N178" s="112">
        <f t="shared" si="78"/>
        <v>0</v>
      </c>
      <c r="O178" s="113">
        <f t="shared" si="78"/>
        <v>0</v>
      </c>
    </row>
    <row r="179" spans="1:15" s="104" customFormat="1" ht="12.75" hidden="1">
      <c r="A179" s="114">
        <v>42</v>
      </c>
      <c r="B179" s="115" t="s">
        <v>17</v>
      </c>
      <c r="C179" s="112">
        <f t="shared" si="78"/>
        <v>0</v>
      </c>
      <c r="D179" s="112">
        <f t="shared" si="78"/>
        <v>0</v>
      </c>
      <c r="E179" s="112">
        <f t="shared" si="78"/>
        <v>0</v>
      </c>
      <c r="F179" s="118">
        <f>+E179-D179</f>
        <v>0</v>
      </c>
      <c r="G179" s="112">
        <f t="shared" si="78"/>
        <v>0</v>
      </c>
      <c r="H179" s="112">
        <f t="shared" si="78"/>
        <v>0</v>
      </c>
      <c r="I179" s="112">
        <f t="shared" si="78"/>
        <v>0</v>
      </c>
      <c r="J179" s="112">
        <f t="shared" si="78"/>
        <v>0</v>
      </c>
      <c r="K179" s="112">
        <f t="shared" si="78"/>
        <v>0</v>
      </c>
      <c r="L179" s="112">
        <f t="shared" si="78"/>
        <v>0</v>
      </c>
      <c r="M179" s="112">
        <f t="shared" si="78"/>
        <v>0</v>
      </c>
      <c r="N179" s="112">
        <f t="shared" si="78"/>
        <v>0</v>
      </c>
      <c r="O179" s="113">
        <f t="shared" si="78"/>
        <v>0</v>
      </c>
    </row>
    <row r="180" spans="1:15" s="104" customFormat="1" ht="12.75" hidden="1">
      <c r="A180" s="125">
        <v>424</v>
      </c>
      <c r="B180" s="126" t="s">
        <v>125</v>
      </c>
      <c r="C180" s="122"/>
      <c r="D180" s="122"/>
      <c r="E180" s="122"/>
      <c r="F180" s="122">
        <f>+D180-C180</f>
        <v>0</v>
      </c>
      <c r="G180" s="122"/>
      <c r="H180" s="122"/>
      <c r="I180" s="122"/>
      <c r="J180" s="122"/>
      <c r="K180" s="122"/>
      <c r="L180" s="122"/>
      <c r="M180" s="122"/>
      <c r="N180" s="122"/>
      <c r="O180" s="123"/>
    </row>
    <row r="181" spans="1:15" s="104" customFormat="1" ht="12.75" customHeight="1">
      <c r="A181" s="111">
        <v>48008</v>
      </c>
      <c r="B181" s="134" t="s">
        <v>145</v>
      </c>
      <c r="C181" s="109">
        <f aca="true" t="shared" si="79" ref="C181:O183">+C182</f>
        <v>0</v>
      </c>
      <c r="D181" s="109">
        <f t="shared" si="79"/>
        <v>0</v>
      </c>
      <c r="E181" s="109">
        <f t="shared" si="79"/>
        <v>7928</v>
      </c>
      <c r="F181" s="109">
        <f t="shared" si="79"/>
        <v>7928</v>
      </c>
      <c r="G181" s="109">
        <f t="shared" si="79"/>
        <v>7928</v>
      </c>
      <c r="H181" s="109">
        <f t="shared" si="79"/>
        <v>0</v>
      </c>
      <c r="I181" s="109">
        <f t="shared" si="79"/>
        <v>0</v>
      </c>
      <c r="J181" s="109">
        <f t="shared" si="79"/>
        <v>0</v>
      </c>
      <c r="K181" s="109">
        <f t="shared" si="79"/>
        <v>0</v>
      </c>
      <c r="L181" s="109">
        <f t="shared" si="79"/>
        <v>0</v>
      </c>
      <c r="M181" s="109">
        <f t="shared" si="79"/>
        <v>0</v>
      </c>
      <c r="N181" s="109">
        <f t="shared" si="79"/>
        <v>0</v>
      </c>
      <c r="O181" s="151">
        <f t="shared" si="79"/>
        <v>0</v>
      </c>
    </row>
    <row r="182" spans="1:15" s="104" customFormat="1" ht="12.75">
      <c r="A182" s="114">
        <v>4</v>
      </c>
      <c r="B182" s="115" t="s">
        <v>12</v>
      </c>
      <c r="C182" s="112">
        <f t="shared" si="79"/>
        <v>0</v>
      </c>
      <c r="D182" s="112">
        <f t="shared" si="79"/>
        <v>0</v>
      </c>
      <c r="E182" s="112">
        <f t="shared" si="79"/>
        <v>7928</v>
      </c>
      <c r="F182" s="112">
        <f t="shared" si="79"/>
        <v>7928</v>
      </c>
      <c r="G182" s="112">
        <f t="shared" si="79"/>
        <v>7928</v>
      </c>
      <c r="H182" s="112">
        <f t="shared" si="79"/>
        <v>0</v>
      </c>
      <c r="I182" s="112">
        <f t="shared" si="79"/>
        <v>0</v>
      </c>
      <c r="J182" s="112">
        <f t="shared" si="79"/>
        <v>0</v>
      </c>
      <c r="K182" s="112">
        <f t="shared" si="79"/>
        <v>0</v>
      </c>
      <c r="L182" s="112">
        <f t="shared" si="79"/>
        <v>0</v>
      </c>
      <c r="M182" s="112">
        <f t="shared" si="79"/>
        <v>0</v>
      </c>
      <c r="N182" s="112">
        <f t="shared" si="79"/>
        <v>0</v>
      </c>
      <c r="O182" s="113">
        <f t="shared" si="79"/>
        <v>0</v>
      </c>
    </row>
    <row r="183" spans="1:15" s="104" customFormat="1" ht="12.75">
      <c r="A183" s="114">
        <v>42</v>
      </c>
      <c r="B183" s="115" t="s">
        <v>17</v>
      </c>
      <c r="C183" s="112">
        <f t="shared" si="79"/>
        <v>0</v>
      </c>
      <c r="D183" s="112">
        <f t="shared" si="79"/>
        <v>0</v>
      </c>
      <c r="E183" s="112">
        <f t="shared" si="79"/>
        <v>7928</v>
      </c>
      <c r="F183" s="112">
        <f t="shared" si="79"/>
        <v>7928</v>
      </c>
      <c r="G183" s="112">
        <f t="shared" si="79"/>
        <v>7928</v>
      </c>
      <c r="H183" s="112">
        <f t="shared" si="79"/>
        <v>0</v>
      </c>
      <c r="I183" s="112">
        <f t="shared" si="79"/>
        <v>0</v>
      </c>
      <c r="J183" s="112">
        <f t="shared" si="79"/>
        <v>0</v>
      </c>
      <c r="K183" s="112">
        <f t="shared" si="79"/>
        <v>0</v>
      </c>
      <c r="L183" s="112">
        <f t="shared" si="79"/>
        <v>0</v>
      </c>
      <c r="M183" s="112">
        <f t="shared" si="79"/>
        <v>0</v>
      </c>
      <c r="N183" s="112">
        <f t="shared" si="79"/>
        <v>0</v>
      </c>
      <c r="O183" s="113">
        <f t="shared" si="79"/>
        <v>0</v>
      </c>
    </row>
    <row r="184" spans="1:15" s="104" customFormat="1" ht="12.75">
      <c r="A184" s="125">
        <v>422</v>
      </c>
      <c r="B184" s="126" t="s">
        <v>49</v>
      </c>
      <c r="C184" s="122">
        <v>0</v>
      </c>
      <c r="D184" s="122">
        <v>0</v>
      </c>
      <c r="E184" s="122">
        <v>7928</v>
      </c>
      <c r="F184" s="122">
        <f>+E184-D184</f>
        <v>7928</v>
      </c>
      <c r="G184" s="122">
        <f>+E184</f>
        <v>7928</v>
      </c>
      <c r="H184" s="122"/>
      <c r="I184" s="122"/>
      <c r="J184" s="122"/>
      <c r="K184" s="122"/>
      <c r="L184" s="122"/>
      <c r="M184" s="122"/>
      <c r="N184" s="122"/>
      <c r="O184" s="123"/>
    </row>
    <row r="185" spans="1:15" s="156" customFormat="1" ht="25.5" customHeight="1">
      <c r="A185" s="169">
        <v>9108</v>
      </c>
      <c r="B185" s="170" t="s">
        <v>128</v>
      </c>
      <c r="C185" s="171">
        <f>+C186</f>
        <v>11836</v>
      </c>
      <c r="D185" s="171">
        <f aca="true" t="shared" si="80" ref="D185:O185">+D186</f>
        <v>24361</v>
      </c>
      <c r="E185" s="171">
        <f t="shared" si="80"/>
        <v>24235</v>
      </c>
      <c r="F185" s="171">
        <f t="shared" si="80"/>
        <v>-126</v>
      </c>
      <c r="G185" s="171">
        <f t="shared" si="80"/>
        <v>4707</v>
      </c>
      <c r="H185" s="171">
        <f t="shared" si="80"/>
        <v>0</v>
      </c>
      <c r="I185" s="171">
        <f t="shared" si="80"/>
        <v>0</v>
      </c>
      <c r="J185" s="171">
        <f t="shared" si="80"/>
        <v>19528</v>
      </c>
      <c r="K185" s="171">
        <f t="shared" si="80"/>
        <v>0</v>
      </c>
      <c r="L185" s="171">
        <f t="shared" si="80"/>
        <v>0</v>
      </c>
      <c r="M185" s="171">
        <f t="shared" si="80"/>
        <v>0</v>
      </c>
      <c r="N185" s="171">
        <f t="shared" si="80"/>
        <v>0</v>
      </c>
      <c r="O185" s="174">
        <f t="shared" si="80"/>
        <v>0</v>
      </c>
    </row>
    <row r="186" spans="1:15" s="104" customFormat="1" ht="13.5" customHeight="1">
      <c r="A186" s="124" t="s">
        <v>129</v>
      </c>
      <c r="B186" s="110" t="s">
        <v>130</v>
      </c>
      <c r="C186" s="109">
        <f>+C187+C195</f>
        <v>11836</v>
      </c>
      <c r="D186" s="109">
        <f>+D187+D195</f>
        <v>24361</v>
      </c>
      <c r="E186" s="109">
        <f>+E187+E195</f>
        <v>24235</v>
      </c>
      <c r="F186" s="109">
        <f aca="true" t="shared" si="81" ref="F186:O186">+F187+F195</f>
        <v>-126</v>
      </c>
      <c r="G186" s="109">
        <f t="shared" si="81"/>
        <v>4707</v>
      </c>
      <c r="H186" s="109">
        <f t="shared" si="81"/>
        <v>0</v>
      </c>
      <c r="I186" s="109">
        <f t="shared" si="81"/>
        <v>0</v>
      </c>
      <c r="J186" s="109">
        <f t="shared" si="81"/>
        <v>19528</v>
      </c>
      <c r="K186" s="109">
        <f t="shared" si="81"/>
        <v>0</v>
      </c>
      <c r="L186" s="109">
        <f t="shared" si="81"/>
        <v>0</v>
      </c>
      <c r="M186" s="109">
        <f t="shared" si="81"/>
        <v>0</v>
      </c>
      <c r="N186" s="109">
        <f t="shared" si="81"/>
        <v>0</v>
      </c>
      <c r="O186" s="151">
        <f t="shared" si="81"/>
        <v>0</v>
      </c>
    </row>
    <row r="187" spans="1:15" s="104" customFormat="1" ht="13.5">
      <c r="A187" s="111">
        <v>11001</v>
      </c>
      <c r="B187" s="134" t="s">
        <v>81</v>
      </c>
      <c r="C187" s="109">
        <f>+C188</f>
        <v>8084</v>
      </c>
      <c r="D187" s="109">
        <f aca="true" t="shared" si="82" ref="D187:O187">+D188</f>
        <v>4833</v>
      </c>
      <c r="E187" s="109">
        <f t="shared" si="82"/>
        <v>4707</v>
      </c>
      <c r="F187" s="109">
        <f t="shared" si="82"/>
        <v>-126</v>
      </c>
      <c r="G187" s="109">
        <f t="shared" si="82"/>
        <v>4707</v>
      </c>
      <c r="H187" s="109">
        <f t="shared" si="82"/>
        <v>0</v>
      </c>
      <c r="I187" s="109">
        <f t="shared" si="82"/>
        <v>0</v>
      </c>
      <c r="J187" s="109">
        <f t="shared" si="82"/>
        <v>0</v>
      </c>
      <c r="K187" s="109">
        <f t="shared" si="82"/>
        <v>0</v>
      </c>
      <c r="L187" s="109">
        <f t="shared" si="82"/>
        <v>0</v>
      </c>
      <c r="M187" s="109">
        <f t="shared" si="82"/>
        <v>0</v>
      </c>
      <c r="N187" s="109">
        <f t="shared" si="82"/>
        <v>0</v>
      </c>
      <c r="O187" s="151">
        <f t="shared" si="82"/>
        <v>0</v>
      </c>
    </row>
    <row r="188" spans="1:15" s="104" customFormat="1" ht="12.75">
      <c r="A188" s="114">
        <v>3</v>
      </c>
      <c r="B188" s="115" t="s">
        <v>12</v>
      </c>
      <c r="C188" s="112">
        <f>+C189+C193</f>
        <v>8084</v>
      </c>
      <c r="D188" s="112">
        <f>+D189+D193</f>
        <v>4833</v>
      </c>
      <c r="E188" s="112">
        <f>+E189+E193</f>
        <v>4707</v>
      </c>
      <c r="F188" s="112">
        <f aca="true" t="shared" si="83" ref="F188:F194">+E188-D188</f>
        <v>-126</v>
      </c>
      <c r="G188" s="112">
        <f aca="true" t="shared" si="84" ref="G188:O188">+G189+G193</f>
        <v>4707</v>
      </c>
      <c r="H188" s="112">
        <f t="shared" si="84"/>
        <v>0</v>
      </c>
      <c r="I188" s="112">
        <f t="shared" si="84"/>
        <v>0</v>
      </c>
      <c r="J188" s="112">
        <f t="shared" si="84"/>
        <v>0</v>
      </c>
      <c r="K188" s="112">
        <f t="shared" si="84"/>
        <v>0</v>
      </c>
      <c r="L188" s="112">
        <f t="shared" si="84"/>
        <v>0</v>
      </c>
      <c r="M188" s="112">
        <f t="shared" si="84"/>
        <v>0</v>
      </c>
      <c r="N188" s="112">
        <f t="shared" si="84"/>
        <v>0</v>
      </c>
      <c r="O188" s="113">
        <f t="shared" si="84"/>
        <v>0</v>
      </c>
    </row>
    <row r="189" spans="1:15" s="104" customFormat="1" ht="12.75">
      <c r="A189" s="114">
        <v>31</v>
      </c>
      <c r="B189" s="115" t="s">
        <v>13</v>
      </c>
      <c r="C189" s="112">
        <f>SUM(C190:C192)</f>
        <v>7613</v>
      </c>
      <c r="D189" s="112">
        <f>SUM(D190:D192)</f>
        <v>4678</v>
      </c>
      <c r="E189" s="112">
        <f>SUM(E190:E192)</f>
        <v>4707</v>
      </c>
      <c r="F189" s="112">
        <f t="shared" si="83"/>
        <v>29</v>
      </c>
      <c r="G189" s="112">
        <f aca="true" t="shared" si="85" ref="G189:M189">SUM(G190:G192)</f>
        <v>4707</v>
      </c>
      <c r="H189" s="112">
        <f t="shared" si="85"/>
        <v>0</v>
      </c>
      <c r="I189" s="112">
        <f t="shared" si="85"/>
        <v>0</v>
      </c>
      <c r="J189" s="112">
        <f t="shared" si="85"/>
        <v>0</v>
      </c>
      <c r="K189" s="112">
        <f t="shared" si="85"/>
        <v>0</v>
      </c>
      <c r="L189" s="112">
        <f t="shared" si="85"/>
        <v>0</v>
      </c>
      <c r="M189" s="112">
        <f t="shared" si="85"/>
        <v>0</v>
      </c>
      <c r="N189" s="112">
        <v>0</v>
      </c>
      <c r="O189" s="113">
        <f>+N189</f>
        <v>0</v>
      </c>
    </row>
    <row r="190" spans="1:15" s="104" customFormat="1" ht="12.75">
      <c r="A190" s="116">
        <v>311</v>
      </c>
      <c r="B190" s="117" t="s">
        <v>14</v>
      </c>
      <c r="C190" s="118">
        <v>5655</v>
      </c>
      <c r="D190" s="118">
        <v>3760</v>
      </c>
      <c r="E190" s="118">
        <v>3774</v>
      </c>
      <c r="F190" s="118">
        <f t="shared" si="83"/>
        <v>14</v>
      </c>
      <c r="G190" s="118">
        <f>+E190</f>
        <v>3774</v>
      </c>
      <c r="H190" s="118"/>
      <c r="I190" s="118"/>
      <c r="J190" s="118"/>
      <c r="K190" s="118"/>
      <c r="L190" s="118"/>
      <c r="M190" s="118"/>
      <c r="N190" s="118"/>
      <c r="O190" s="119"/>
    </row>
    <row r="191" spans="1:15" s="104" customFormat="1" ht="12.75">
      <c r="A191" s="116">
        <v>312</v>
      </c>
      <c r="B191" s="117" t="s">
        <v>15</v>
      </c>
      <c r="C191" s="118">
        <v>1025</v>
      </c>
      <c r="D191" s="118">
        <v>298</v>
      </c>
      <c r="E191" s="118">
        <v>298</v>
      </c>
      <c r="F191" s="118">
        <f t="shared" si="83"/>
        <v>0</v>
      </c>
      <c r="G191" s="118">
        <f>+E191</f>
        <v>298</v>
      </c>
      <c r="H191" s="118"/>
      <c r="I191" s="118"/>
      <c r="J191" s="118"/>
      <c r="K191" s="118"/>
      <c r="L191" s="118"/>
      <c r="M191" s="118"/>
      <c r="N191" s="118"/>
      <c r="O191" s="119"/>
    </row>
    <row r="192" spans="1:15" s="104" customFormat="1" ht="12.75">
      <c r="A192" s="116">
        <v>313</v>
      </c>
      <c r="B192" s="117" t="s">
        <v>16</v>
      </c>
      <c r="C192" s="118">
        <v>933</v>
      </c>
      <c r="D192" s="118">
        <v>620</v>
      </c>
      <c r="E192" s="118">
        <v>635</v>
      </c>
      <c r="F192" s="118">
        <f t="shared" si="83"/>
        <v>15</v>
      </c>
      <c r="G192" s="118">
        <f>+E192</f>
        <v>635</v>
      </c>
      <c r="H192" s="118"/>
      <c r="I192" s="118"/>
      <c r="J192" s="118"/>
      <c r="K192" s="118"/>
      <c r="L192" s="118"/>
      <c r="M192" s="118"/>
      <c r="N192" s="118"/>
      <c r="O192" s="119"/>
    </row>
    <row r="193" spans="1:15" s="104" customFormat="1" ht="12.75">
      <c r="A193" s="114">
        <v>32</v>
      </c>
      <c r="B193" s="115" t="s">
        <v>17</v>
      </c>
      <c r="C193" s="112">
        <f>+C194</f>
        <v>471</v>
      </c>
      <c r="D193" s="112">
        <f>+D194</f>
        <v>155</v>
      </c>
      <c r="E193" s="112">
        <f>+E194</f>
        <v>0</v>
      </c>
      <c r="F193" s="112">
        <f t="shared" si="83"/>
        <v>-155</v>
      </c>
      <c r="G193" s="112">
        <f aca="true" t="shared" si="86" ref="G193:O193">+G194</f>
        <v>0</v>
      </c>
      <c r="H193" s="112">
        <f t="shared" si="86"/>
        <v>0</v>
      </c>
      <c r="I193" s="112">
        <f t="shared" si="86"/>
        <v>0</v>
      </c>
      <c r="J193" s="112">
        <f t="shared" si="86"/>
        <v>0</v>
      </c>
      <c r="K193" s="112">
        <f t="shared" si="86"/>
        <v>0</v>
      </c>
      <c r="L193" s="112">
        <f t="shared" si="86"/>
        <v>0</v>
      </c>
      <c r="M193" s="112">
        <f t="shared" si="86"/>
        <v>0</v>
      </c>
      <c r="N193" s="112">
        <f t="shared" si="86"/>
        <v>0</v>
      </c>
      <c r="O193" s="113">
        <f t="shared" si="86"/>
        <v>0</v>
      </c>
    </row>
    <row r="194" spans="1:15" s="104" customFormat="1" ht="12.75">
      <c r="A194" s="125">
        <v>321</v>
      </c>
      <c r="B194" s="121" t="s">
        <v>18</v>
      </c>
      <c r="C194" s="122">
        <v>471</v>
      </c>
      <c r="D194" s="122">
        <v>155</v>
      </c>
      <c r="E194" s="122">
        <v>0</v>
      </c>
      <c r="F194" s="122">
        <f t="shared" si="83"/>
        <v>-155</v>
      </c>
      <c r="G194" s="118">
        <f>+E194</f>
        <v>0</v>
      </c>
      <c r="H194" s="122"/>
      <c r="I194" s="122"/>
      <c r="J194" s="122"/>
      <c r="K194" s="122"/>
      <c r="L194" s="122"/>
      <c r="M194" s="122"/>
      <c r="N194" s="122"/>
      <c r="O194" s="123"/>
    </row>
    <row r="195" spans="1:15" s="104" customFormat="1" ht="13.5">
      <c r="A195" s="111">
        <v>51100</v>
      </c>
      <c r="B195" s="134" t="s">
        <v>131</v>
      </c>
      <c r="C195" s="109">
        <f aca="true" t="shared" si="87" ref="C195:O195">+C196</f>
        <v>3752</v>
      </c>
      <c r="D195" s="109">
        <f t="shared" si="87"/>
        <v>19528</v>
      </c>
      <c r="E195" s="109">
        <f t="shared" si="87"/>
        <v>19528</v>
      </c>
      <c r="F195" s="109">
        <f t="shared" si="87"/>
        <v>0</v>
      </c>
      <c r="G195" s="109">
        <f t="shared" si="87"/>
        <v>0</v>
      </c>
      <c r="H195" s="109">
        <f t="shared" si="87"/>
        <v>0</v>
      </c>
      <c r="I195" s="109">
        <f t="shared" si="87"/>
        <v>0</v>
      </c>
      <c r="J195" s="109">
        <f t="shared" si="87"/>
        <v>19528</v>
      </c>
      <c r="K195" s="109">
        <f t="shared" si="87"/>
        <v>0</v>
      </c>
      <c r="L195" s="109">
        <f t="shared" si="87"/>
        <v>0</v>
      </c>
      <c r="M195" s="109">
        <f t="shared" si="87"/>
        <v>0</v>
      </c>
      <c r="N195" s="109">
        <f t="shared" si="87"/>
        <v>0</v>
      </c>
      <c r="O195" s="151">
        <f t="shared" si="87"/>
        <v>0</v>
      </c>
    </row>
    <row r="196" spans="1:15" s="104" customFormat="1" ht="12.75">
      <c r="A196" s="114">
        <v>3</v>
      </c>
      <c r="B196" s="115" t="s">
        <v>12</v>
      </c>
      <c r="C196" s="112">
        <f>+C197+C201</f>
        <v>3752</v>
      </c>
      <c r="D196" s="112">
        <f>+D197+D201</f>
        <v>19528</v>
      </c>
      <c r="E196" s="112">
        <f>+E197+E201</f>
        <v>19528</v>
      </c>
      <c r="F196" s="112">
        <f aca="true" t="shared" si="88" ref="F196:F202">+E196-D196</f>
        <v>0</v>
      </c>
      <c r="G196" s="112">
        <f aca="true" t="shared" si="89" ref="G196:O196">+G197+G201</f>
        <v>0</v>
      </c>
      <c r="H196" s="112">
        <f t="shared" si="89"/>
        <v>0</v>
      </c>
      <c r="I196" s="112">
        <f t="shared" si="89"/>
        <v>0</v>
      </c>
      <c r="J196" s="112">
        <f t="shared" si="89"/>
        <v>19528</v>
      </c>
      <c r="K196" s="112">
        <f t="shared" si="89"/>
        <v>0</v>
      </c>
      <c r="L196" s="112">
        <f t="shared" si="89"/>
        <v>0</v>
      </c>
      <c r="M196" s="112">
        <f t="shared" si="89"/>
        <v>0</v>
      </c>
      <c r="N196" s="112">
        <f t="shared" si="89"/>
        <v>0</v>
      </c>
      <c r="O196" s="113">
        <f t="shared" si="89"/>
        <v>0</v>
      </c>
    </row>
    <row r="197" spans="1:15" s="104" customFormat="1" ht="12.75">
      <c r="A197" s="114">
        <v>31</v>
      </c>
      <c r="B197" s="115" t="s">
        <v>13</v>
      </c>
      <c r="C197" s="112">
        <f>SUM(C198:C200)</f>
        <v>3533</v>
      </c>
      <c r="D197" s="112">
        <f>SUM(D198:D200)</f>
        <v>18901</v>
      </c>
      <c r="E197" s="112">
        <f>SUM(E198:E200)</f>
        <v>18973</v>
      </c>
      <c r="F197" s="112">
        <f t="shared" si="88"/>
        <v>72</v>
      </c>
      <c r="G197" s="112">
        <f aca="true" t="shared" si="90" ref="G197:M197">SUM(G198:G200)</f>
        <v>0</v>
      </c>
      <c r="H197" s="112">
        <f t="shared" si="90"/>
        <v>0</v>
      </c>
      <c r="I197" s="112">
        <f t="shared" si="90"/>
        <v>0</v>
      </c>
      <c r="J197" s="112">
        <f t="shared" si="90"/>
        <v>18973</v>
      </c>
      <c r="K197" s="112">
        <f t="shared" si="90"/>
        <v>0</v>
      </c>
      <c r="L197" s="112">
        <f t="shared" si="90"/>
        <v>0</v>
      </c>
      <c r="M197" s="112">
        <f t="shared" si="90"/>
        <v>0</v>
      </c>
      <c r="N197" s="112">
        <v>0</v>
      </c>
      <c r="O197" s="113">
        <f>+N197</f>
        <v>0</v>
      </c>
    </row>
    <row r="198" spans="1:15" s="104" customFormat="1" ht="12.75">
      <c r="A198" s="116">
        <v>311</v>
      </c>
      <c r="B198" s="117" t="s">
        <v>14</v>
      </c>
      <c r="C198" s="118">
        <v>2625</v>
      </c>
      <c r="D198" s="118">
        <v>15192</v>
      </c>
      <c r="E198" s="118">
        <v>15264</v>
      </c>
      <c r="F198" s="118">
        <f t="shared" si="88"/>
        <v>72</v>
      </c>
      <c r="G198" s="118"/>
      <c r="H198" s="118"/>
      <c r="I198" s="118"/>
      <c r="J198" s="118">
        <f>+E198</f>
        <v>15264</v>
      </c>
      <c r="K198" s="118"/>
      <c r="L198" s="118"/>
      <c r="M198" s="118"/>
      <c r="N198" s="118"/>
      <c r="O198" s="119"/>
    </row>
    <row r="199" spans="1:15" s="104" customFormat="1" ht="12.75">
      <c r="A199" s="116">
        <v>312</v>
      </c>
      <c r="B199" s="117" t="s">
        <v>15</v>
      </c>
      <c r="C199" s="118">
        <v>475</v>
      </c>
      <c r="D199" s="118">
        <v>1202</v>
      </c>
      <c r="E199" s="118">
        <v>1202</v>
      </c>
      <c r="F199" s="118">
        <f t="shared" si="88"/>
        <v>0</v>
      </c>
      <c r="G199" s="118"/>
      <c r="H199" s="118"/>
      <c r="I199" s="118"/>
      <c r="J199" s="118">
        <f>+E199</f>
        <v>1202</v>
      </c>
      <c r="K199" s="118"/>
      <c r="L199" s="118"/>
      <c r="M199" s="118"/>
      <c r="N199" s="118"/>
      <c r="O199" s="119"/>
    </row>
    <row r="200" spans="1:15" s="104" customFormat="1" ht="12.75">
      <c r="A200" s="116">
        <v>313</v>
      </c>
      <c r="B200" s="117" t="s">
        <v>16</v>
      </c>
      <c r="C200" s="118">
        <v>433</v>
      </c>
      <c r="D200" s="118">
        <v>2507</v>
      </c>
      <c r="E200" s="118">
        <v>2507</v>
      </c>
      <c r="F200" s="118">
        <f t="shared" si="88"/>
        <v>0</v>
      </c>
      <c r="G200" s="118"/>
      <c r="H200" s="118"/>
      <c r="I200" s="118"/>
      <c r="J200" s="118">
        <f>+E200</f>
        <v>2507</v>
      </c>
      <c r="K200" s="118"/>
      <c r="L200" s="118"/>
      <c r="M200" s="118"/>
      <c r="N200" s="118"/>
      <c r="O200" s="119"/>
    </row>
    <row r="201" spans="1:15" s="104" customFormat="1" ht="12.75">
      <c r="A201" s="114">
        <v>32</v>
      </c>
      <c r="B201" s="115" t="s">
        <v>17</v>
      </c>
      <c r="C201" s="112">
        <f>+C202</f>
        <v>219</v>
      </c>
      <c r="D201" s="112">
        <f>+D202</f>
        <v>627</v>
      </c>
      <c r="E201" s="112">
        <f>+E202</f>
        <v>555</v>
      </c>
      <c r="F201" s="112">
        <f t="shared" si="88"/>
        <v>-72</v>
      </c>
      <c r="G201" s="112">
        <f aca="true" t="shared" si="91" ref="G201:O201">+G202</f>
        <v>0</v>
      </c>
      <c r="H201" s="112">
        <f t="shared" si="91"/>
        <v>0</v>
      </c>
      <c r="I201" s="112">
        <f t="shared" si="91"/>
        <v>0</v>
      </c>
      <c r="J201" s="112">
        <f t="shared" si="91"/>
        <v>555</v>
      </c>
      <c r="K201" s="112">
        <f t="shared" si="91"/>
        <v>0</v>
      </c>
      <c r="L201" s="112">
        <f t="shared" si="91"/>
        <v>0</v>
      </c>
      <c r="M201" s="112">
        <f t="shared" si="91"/>
        <v>0</v>
      </c>
      <c r="N201" s="112">
        <f t="shared" si="91"/>
        <v>0</v>
      </c>
      <c r="O201" s="113">
        <f t="shared" si="91"/>
        <v>0</v>
      </c>
    </row>
    <row r="202" spans="1:15" s="104" customFormat="1" ht="12.75">
      <c r="A202" s="125">
        <v>321</v>
      </c>
      <c r="B202" s="121" t="s">
        <v>18</v>
      </c>
      <c r="C202" s="122">
        <v>219</v>
      </c>
      <c r="D202" s="122">
        <v>627</v>
      </c>
      <c r="E202" s="122">
        <v>555</v>
      </c>
      <c r="F202" s="122">
        <f t="shared" si="88"/>
        <v>-72</v>
      </c>
      <c r="G202" s="122"/>
      <c r="H202" s="122"/>
      <c r="I202" s="122"/>
      <c r="J202" s="122">
        <f>+E202</f>
        <v>555</v>
      </c>
      <c r="K202" s="122"/>
      <c r="L202" s="122"/>
      <c r="M202" s="122"/>
      <c r="N202" s="122"/>
      <c r="O202" s="123"/>
    </row>
    <row r="203" s="104" customFormat="1" ht="12.75"/>
    <row r="204" spans="3:11" s="104" customFormat="1" ht="15.75" customHeight="1">
      <c r="C204" s="128"/>
      <c r="D204" s="128"/>
      <c r="E204" s="128"/>
      <c r="F204" s="128"/>
      <c r="G204" s="128"/>
      <c r="H204" s="128"/>
      <c r="I204" s="214" t="s">
        <v>70</v>
      </c>
      <c r="J204" s="214"/>
      <c r="K204" s="214"/>
    </row>
    <row r="205" spans="9:11" s="104" customFormat="1" ht="15.75">
      <c r="I205" s="200" t="s">
        <v>132</v>
      </c>
      <c r="J205" s="200"/>
      <c r="K205" s="200"/>
    </row>
    <row r="206" s="104" customFormat="1" ht="15" customHeight="1">
      <c r="I206" s="128"/>
    </row>
    <row r="207" spans="12:16" s="104" customFormat="1" ht="15.75">
      <c r="L207" s="95"/>
      <c r="M207" s="129"/>
      <c r="N207" s="129"/>
      <c r="O207" s="129"/>
      <c r="P207" s="129"/>
    </row>
    <row r="208" spans="12:16" s="104" customFormat="1" ht="15.75">
      <c r="L208" s="95"/>
      <c r="M208" s="129"/>
      <c r="N208" s="129"/>
      <c r="O208" s="129"/>
      <c r="P208" s="129"/>
    </row>
    <row r="209" spans="12:16" s="104" customFormat="1" ht="15.75">
      <c r="L209" s="95"/>
      <c r="M209" s="129"/>
      <c r="N209" s="129"/>
      <c r="O209" s="129"/>
      <c r="P209" s="129"/>
    </row>
    <row r="210" spans="12:16" s="104" customFormat="1" ht="15.75">
      <c r="L210" s="95"/>
      <c r="M210" s="129"/>
      <c r="N210" s="129"/>
      <c r="O210" s="129"/>
      <c r="P210" s="129"/>
    </row>
    <row r="211" spans="1:16" s="101" customFormat="1" ht="15.75" hidden="1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95"/>
      <c r="M211" s="129"/>
      <c r="N211" s="129"/>
      <c r="O211" s="129"/>
      <c r="P211" s="129"/>
    </row>
    <row r="212" spans="1:16" ht="15.75" hidden="1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95"/>
      <c r="M212" s="129"/>
      <c r="N212" s="129"/>
      <c r="O212" s="129"/>
      <c r="P212" s="129"/>
    </row>
    <row r="213" spans="1:16" s="101" customFormat="1" ht="15.75" hidden="1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95"/>
      <c r="M213" s="129"/>
      <c r="N213" s="129"/>
      <c r="O213" s="129"/>
      <c r="P213" s="129"/>
    </row>
    <row r="214" spans="1:16" s="101" customFormat="1" ht="12.75" customHeight="1" hidden="1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95"/>
      <c r="M214" s="129"/>
      <c r="N214" s="129"/>
      <c r="O214" s="129"/>
      <c r="P214" s="129"/>
    </row>
    <row r="215" spans="1:16" s="101" customFormat="1" ht="15.75" hidden="1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95"/>
      <c r="M215" s="129"/>
      <c r="N215" s="129"/>
      <c r="O215" s="129"/>
      <c r="P215" s="129"/>
    </row>
    <row r="216" spans="1:16" s="101" customFormat="1" ht="15.75" hidden="1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95"/>
      <c r="M216" s="129"/>
      <c r="N216" s="129"/>
      <c r="O216" s="129"/>
      <c r="P216" s="129"/>
    </row>
    <row r="217" spans="1:16" ht="15.75" hidden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95"/>
      <c r="M217" s="129"/>
      <c r="N217" s="129"/>
      <c r="O217" s="129"/>
      <c r="P217" s="129"/>
    </row>
    <row r="218" spans="1:16" ht="15.75" hidden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95"/>
      <c r="M218" s="129"/>
      <c r="N218" s="129"/>
      <c r="O218" s="129"/>
      <c r="P218" s="129"/>
    </row>
    <row r="219" spans="1:16" ht="15.75" hidden="1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95"/>
      <c r="M219" s="129"/>
      <c r="N219" s="129"/>
      <c r="O219" s="129"/>
      <c r="P219" s="129"/>
    </row>
    <row r="220" spans="1:16" s="101" customFormat="1" ht="15.75" hidden="1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95"/>
      <c r="M220" s="129"/>
      <c r="N220" s="129"/>
      <c r="O220" s="129"/>
      <c r="P220" s="129"/>
    </row>
    <row r="221" spans="1:16" ht="15.75" hidden="1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95"/>
      <c r="M221" s="129"/>
      <c r="N221" s="129"/>
      <c r="O221" s="129"/>
      <c r="P221" s="129"/>
    </row>
    <row r="222" spans="1:16" ht="15.75" hidden="1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95"/>
      <c r="M222" s="129"/>
      <c r="N222" s="129"/>
      <c r="O222" s="129"/>
      <c r="P222" s="129"/>
    </row>
    <row r="223" spans="1:16" ht="15.75" hidden="1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95"/>
      <c r="M223" s="129"/>
      <c r="N223" s="129"/>
      <c r="O223" s="129"/>
      <c r="P223" s="129"/>
    </row>
    <row r="224" spans="1:16" ht="15.75" hidden="1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95"/>
      <c r="M224" s="129"/>
      <c r="N224" s="129"/>
      <c r="O224" s="129"/>
      <c r="P224" s="129"/>
    </row>
    <row r="225" spans="1:16" s="101" customFormat="1" ht="15.75" hidden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95"/>
      <c r="M225" s="129"/>
      <c r="N225" s="129"/>
      <c r="O225" s="129"/>
      <c r="P225" s="129"/>
    </row>
    <row r="226" spans="1:16" ht="15.75" hidden="1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95"/>
      <c r="M226" s="129"/>
      <c r="N226" s="129"/>
      <c r="O226" s="129"/>
      <c r="P226" s="129"/>
    </row>
    <row r="227" spans="1:16" s="101" customFormat="1" ht="15.75" hidden="1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95"/>
      <c r="M227" s="129"/>
      <c r="N227" s="129"/>
      <c r="O227" s="129"/>
      <c r="P227" s="129"/>
    </row>
    <row r="228" spans="1:16" s="101" customFormat="1" ht="15.75" hidden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95"/>
      <c r="M228" s="129"/>
      <c r="N228" s="129"/>
      <c r="O228" s="129"/>
      <c r="P228" s="129"/>
    </row>
    <row r="229" spans="1:16" ht="15.75" hidden="1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95"/>
      <c r="M229" s="129"/>
      <c r="N229" s="129"/>
      <c r="O229" s="129"/>
      <c r="P229" s="129"/>
    </row>
    <row r="230" spans="1:16" ht="15.75" hidden="1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95"/>
      <c r="M230" s="129"/>
      <c r="N230" s="129"/>
      <c r="O230" s="129"/>
      <c r="P230" s="129"/>
    </row>
    <row r="231" spans="1:16" ht="15.75" hidden="1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95"/>
      <c r="M231" s="129"/>
      <c r="N231" s="129"/>
      <c r="O231" s="129"/>
      <c r="P231" s="129"/>
    </row>
    <row r="232" spans="1:16" s="101" customFormat="1" ht="12.75" customHeight="1" hidden="1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95"/>
      <c r="M232" s="129"/>
      <c r="N232" s="129"/>
      <c r="O232" s="129"/>
      <c r="P232" s="129"/>
    </row>
    <row r="233" spans="1:16" s="101" customFormat="1" ht="15.75" hidden="1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95"/>
      <c r="M233" s="129"/>
      <c r="N233" s="129"/>
      <c r="O233" s="129"/>
      <c r="P233" s="129"/>
    </row>
    <row r="234" spans="1:16" s="101" customFormat="1" ht="15.75" hidden="1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95"/>
      <c r="M234" s="129"/>
      <c r="N234" s="129"/>
      <c r="O234" s="129"/>
      <c r="P234" s="129"/>
    </row>
    <row r="235" spans="1:16" ht="15.75" hidden="1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95"/>
      <c r="M235" s="129"/>
      <c r="N235" s="129"/>
      <c r="O235" s="129"/>
      <c r="P235" s="129"/>
    </row>
    <row r="236" spans="1:16" ht="15.75" hidden="1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95"/>
      <c r="M236" s="129"/>
      <c r="N236" s="129"/>
      <c r="O236" s="129"/>
      <c r="P236" s="129"/>
    </row>
    <row r="237" spans="1:16" ht="15.75" hidden="1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95"/>
      <c r="M237" s="129"/>
      <c r="N237" s="129"/>
      <c r="O237" s="129"/>
      <c r="P237" s="129"/>
    </row>
    <row r="238" spans="1:16" ht="15.75" hidden="1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95"/>
      <c r="M238" s="129"/>
      <c r="N238" s="129"/>
      <c r="O238" s="129"/>
      <c r="P238" s="129"/>
    </row>
    <row r="239" spans="1:16" s="101" customFormat="1" ht="12.75" customHeight="1" hidden="1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95"/>
      <c r="M239" s="129"/>
      <c r="N239" s="129"/>
      <c r="O239" s="129"/>
      <c r="P239" s="129"/>
    </row>
    <row r="240" spans="1:16" s="101" customFormat="1" ht="15.75" hidden="1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95"/>
      <c r="M240" s="129"/>
      <c r="N240" s="129"/>
      <c r="O240" s="129"/>
      <c r="P240" s="129"/>
    </row>
    <row r="241" spans="1:16" s="101" customFormat="1" ht="15.75" hidden="1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95"/>
      <c r="M241" s="129"/>
      <c r="N241" s="129"/>
      <c r="O241" s="129"/>
      <c r="P241" s="129"/>
    </row>
    <row r="242" spans="1:16" ht="15.75" hidden="1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95"/>
      <c r="M242" s="129"/>
      <c r="N242" s="129"/>
      <c r="O242" s="129"/>
      <c r="P242" s="129"/>
    </row>
    <row r="243" spans="1:16" ht="15.75" hidden="1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95"/>
      <c r="M243" s="129"/>
      <c r="N243" s="129"/>
      <c r="O243" s="129"/>
      <c r="P243" s="129"/>
    </row>
    <row r="244" spans="1:16" ht="15.75" hidden="1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95"/>
      <c r="M244" s="129"/>
      <c r="N244" s="129"/>
      <c r="O244" s="129"/>
      <c r="P244" s="129"/>
    </row>
    <row r="245" spans="1:16" s="101" customFormat="1" ht="15.75" hidden="1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95"/>
      <c r="M245" s="129"/>
      <c r="N245" s="129"/>
      <c r="O245" s="129"/>
      <c r="P245" s="129"/>
    </row>
    <row r="246" spans="1:16" ht="15.75" hidden="1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95"/>
      <c r="M246" s="129"/>
      <c r="N246" s="129"/>
      <c r="O246" s="129"/>
      <c r="P246" s="129"/>
    </row>
    <row r="247" spans="1:16" ht="15.75" hidden="1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95"/>
      <c r="M247" s="129"/>
      <c r="N247" s="129"/>
      <c r="O247" s="129"/>
      <c r="P247" s="129"/>
    </row>
    <row r="248" spans="1:16" ht="15.75" hidden="1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95"/>
      <c r="M248" s="129"/>
      <c r="N248" s="129"/>
      <c r="O248" s="129"/>
      <c r="P248" s="129"/>
    </row>
    <row r="249" spans="1:16" ht="15.75" hidden="1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95"/>
      <c r="M249" s="129"/>
      <c r="N249" s="129"/>
      <c r="O249" s="129"/>
      <c r="P249" s="129"/>
    </row>
    <row r="250" spans="1:16" s="101" customFormat="1" ht="15.75" hidden="1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95"/>
      <c r="M250" s="129"/>
      <c r="N250" s="129"/>
      <c r="O250" s="129"/>
      <c r="P250" s="129"/>
    </row>
    <row r="251" spans="1:16" ht="15.75" hidden="1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95"/>
      <c r="M251" s="129"/>
      <c r="N251" s="129"/>
      <c r="O251" s="129"/>
      <c r="P251" s="129"/>
    </row>
    <row r="252" spans="1:16" ht="15.75" hidden="1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95"/>
      <c r="M252" s="129"/>
      <c r="N252" s="129"/>
      <c r="O252" s="129"/>
      <c r="P252" s="129"/>
    </row>
    <row r="253" spans="1:16" s="101" customFormat="1" ht="12.75" customHeight="1" hidden="1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95"/>
      <c r="M253" s="129"/>
      <c r="N253" s="129"/>
      <c r="O253" s="129"/>
      <c r="P253" s="129"/>
    </row>
    <row r="254" spans="1:16" s="101" customFormat="1" ht="15.75" hidden="1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95"/>
      <c r="M254" s="129"/>
      <c r="N254" s="129"/>
      <c r="O254" s="129"/>
      <c r="P254" s="129"/>
    </row>
    <row r="255" spans="1:16" s="101" customFormat="1" ht="15.75" hidden="1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95"/>
      <c r="M255" s="129"/>
      <c r="N255" s="129"/>
      <c r="O255" s="129"/>
      <c r="P255" s="129"/>
    </row>
    <row r="256" spans="1:16" ht="15.75" hidden="1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95"/>
      <c r="M256" s="129"/>
      <c r="N256" s="129"/>
      <c r="O256" s="129"/>
      <c r="P256" s="129"/>
    </row>
    <row r="257" spans="1:16" ht="15.75" hidden="1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95"/>
      <c r="M257" s="129"/>
      <c r="N257" s="129"/>
      <c r="O257" s="129"/>
      <c r="P257" s="129"/>
    </row>
    <row r="258" spans="1:16" ht="15.75" hidden="1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95"/>
      <c r="M258" s="129"/>
      <c r="N258" s="129"/>
      <c r="O258" s="129"/>
      <c r="P258" s="129"/>
    </row>
    <row r="259" spans="1:16" s="101" customFormat="1" ht="15.75" hidden="1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95"/>
      <c r="M259" s="129"/>
      <c r="N259" s="129"/>
      <c r="O259" s="129"/>
      <c r="P259" s="129"/>
    </row>
    <row r="260" spans="1:16" ht="15.75" hidden="1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95"/>
      <c r="M260" s="129"/>
      <c r="N260" s="129"/>
      <c r="O260" s="129"/>
      <c r="P260" s="129"/>
    </row>
    <row r="261" spans="1:16" ht="15.75" hidden="1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95"/>
      <c r="M261" s="129"/>
      <c r="N261" s="129"/>
      <c r="O261" s="129"/>
      <c r="P261" s="129"/>
    </row>
    <row r="262" spans="1:16" ht="15.75" hidden="1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95"/>
      <c r="M262" s="129"/>
      <c r="N262" s="129"/>
      <c r="O262" s="129"/>
      <c r="P262" s="129"/>
    </row>
    <row r="263" spans="1:16" ht="15.75" hidden="1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95"/>
      <c r="M263" s="129"/>
      <c r="N263" s="129"/>
      <c r="O263" s="129"/>
      <c r="P263" s="129"/>
    </row>
    <row r="264" spans="1:16" s="101" customFormat="1" ht="15.75" hidden="1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95"/>
      <c r="M264" s="129"/>
      <c r="N264" s="129"/>
      <c r="O264" s="129"/>
      <c r="P264" s="129"/>
    </row>
    <row r="265" spans="1:16" ht="15.75" hidden="1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95"/>
      <c r="M265" s="129"/>
      <c r="N265" s="129"/>
      <c r="O265" s="129"/>
      <c r="P265" s="129"/>
    </row>
    <row r="266" spans="1:16" ht="15.75" hidden="1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95"/>
      <c r="M266" s="129"/>
      <c r="N266" s="129"/>
      <c r="O266" s="129"/>
      <c r="P266" s="129"/>
    </row>
    <row r="267" spans="1:16" s="101" customFormat="1" ht="12.75" customHeight="1" hidden="1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95"/>
      <c r="M267" s="129"/>
      <c r="N267" s="129"/>
      <c r="O267" s="129"/>
      <c r="P267" s="129"/>
    </row>
    <row r="268" spans="1:16" s="101" customFormat="1" ht="15.75" hidden="1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95"/>
      <c r="M268" s="129"/>
      <c r="N268" s="129"/>
      <c r="O268" s="129"/>
      <c r="P268" s="129"/>
    </row>
    <row r="269" spans="1:16" s="101" customFormat="1" ht="15.75" hidden="1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95"/>
      <c r="M269" s="129"/>
      <c r="N269" s="129"/>
      <c r="O269" s="129"/>
      <c r="P269" s="129"/>
    </row>
    <row r="270" spans="1:16" ht="15.75" hidden="1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95"/>
      <c r="M270" s="129"/>
      <c r="N270" s="129"/>
      <c r="O270" s="129"/>
      <c r="P270" s="129"/>
    </row>
    <row r="271" spans="1:16" ht="15.75" hidden="1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95"/>
      <c r="M271" s="129"/>
      <c r="N271" s="129"/>
      <c r="O271" s="129"/>
      <c r="P271" s="129"/>
    </row>
    <row r="272" spans="1:16" ht="15.75" hidden="1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95"/>
      <c r="M272" s="129"/>
      <c r="N272" s="129"/>
      <c r="O272" s="129"/>
      <c r="P272" s="129"/>
    </row>
    <row r="273" spans="1:16" s="101" customFormat="1" ht="15.75" hidden="1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95"/>
      <c r="M273" s="129"/>
      <c r="N273" s="129"/>
      <c r="O273" s="129"/>
      <c r="P273" s="129"/>
    </row>
    <row r="274" spans="1:16" ht="15.75" hidden="1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95"/>
      <c r="M274" s="129"/>
      <c r="N274" s="129"/>
      <c r="O274" s="129"/>
      <c r="P274" s="129"/>
    </row>
    <row r="275" spans="1:16" ht="15.75" hidden="1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95"/>
      <c r="M275" s="129"/>
      <c r="N275" s="129"/>
      <c r="O275" s="129"/>
      <c r="P275" s="129"/>
    </row>
    <row r="276" spans="1:16" ht="15.75" hidden="1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95"/>
      <c r="M276" s="129"/>
      <c r="N276" s="129"/>
      <c r="O276" s="129"/>
      <c r="P276" s="129"/>
    </row>
    <row r="277" spans="1:16" ht="15.75" hidden="1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95"/>
      <c r="M277" s="129"/>
      <c r="N277" s="129"/>
      <c r="O277" s="129"/>
      <c r="P277" s="129"/>
    </row>
    <row r="278" spans="1:16" s="101" customFormat="1" ht="15.75" hidden="1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95"/>
      <c r="M278" s="129"/>
      <c r="N278" s="129"/>
      <c r="O278" s="129"/>
      <c r="P278" s="129"/>
    </row>
    <row r="279" spans="1:16" ht="15.75" hidden="1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95"/>
      <c r="M279" s="129"/>
      <c r="N279" s="129"/>
      <c r="O279" s="129"/>
      <c r="P279" s="129"/>
    </row>
    <row r="280" spans="1:16" ht="15.75" hidden="1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95"/>
      <c r="M280" s="129"/>
      <c r="N280" s="129"/>
      <c r="O280" s="129"/>
      <c r="P280" s="129"/>
    </row>
    <row r="281" spans="1:16" s="101" customFormat="1" ht="15.75" hidden="1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95"/>
      <c r="M281" s="129"/>
      <c r="N281" s="129"/>
      <c r="O281" s="129"/>
      <c r="P281" s="129"/>
    </row>
    <row r="282" spans="1:16" s="101" customFormat="1" ht="15.75" hidden="1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95"/>
      <c r="M282" s="129"/>
      <c r="N282" s="129"/>
      <c r="O282" s="129"/>
      <c r="P282" s="129"/>
    </row>
    <row r="283" spans="1:16" s="101" customFormat="1" ht="15.75" hidden="1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95"/>
      <c r="M283" s="129"/>
      <c r="N283" s="129"/>
      <c r="O283" s="129"/>
      <c r="P283" s="129"/>
    </row>
    <row r="284" spans="1:16" ht="15.75" hidden="1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95"/>
      <c r="M284" s="129"/>
      <c r="N284" s="129"/>
      <c r="O284" s="129"/>
      <c r="P284" s="129"/>
    </row>
    <row r="285" spans="1:16" ht="15.75" hidden="1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95"/>
      <c r="M285" s="129"/>
      <c r="N285" s="129"/>
      <c r="O285" s="129"/>
      <c r="P285" s="129"/>
    </row>
    <row r="286" spans="1:16" ht="15.75" hidden="1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95"/>
      <c r="M286" s="129"/>
      <c r="N286" s="129"/>
      <c r="O286" s="129"/>
      <c r="P286" s="129"/>
    </row>
    <row r="287" spans="1:16" s="101" customFormat="1" ht="15.75" hidden="1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95"/>
      <c r="M287" s="129"/>
      <c r="N287" s="129"/>
      <c r="O287" s="129"/>
      <c r="P287" s="129"/>
    </row>
    <row r="288" spans="1:16" ht="15.75" hidden="1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95"/>
      <c r="M288" s="129"/>
      <c r="N288" s="129"/>
      <c r="O288" s="129"/>
      <c r="P288" s="129"/>
    </row>
    <row r="289" spans="1:16" ht="15.75" hidden="1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95"/>
      <c r="M289" s="129"/>
      <c r="N289" s="129"/>
      <c r="O289" s="129"/>
      <c r="P289" s="129"/>
    </row>
    <row r="290" spans="1:16" ht="15.75" hidden="1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95"/>
      <c r="M290" s="129"/>
      <c r="N290" s="129"/>
      <c r="O290" s="129"/>
      <c r="P290" s="129"/>
    </row>
    <row r="291" spans="1:16" ht="15.75" hidden="1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95"/>
      <c r="M291" s="129"/>
      <c r="N291" s="129"/>
      <c r="O291" s="129"/>
      <c r="P291" s="129"/>
    </row>
    <row r="292" spans="1:16" s="101" customFormat="1" ht="15.75" hidden="1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95"/>
      <c r="M292" s="129"/>
      <c r="N292" s="129"/>
      <c r="O292" s="129"/>
      <c r="P292" s="129"/>
    </row>
    <row r="293" spans="1:16" ht="15.75" hidden="1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95"/>
      <c r="M293" s="129"/>
      <c r="N293" s="129"/>
      <c r="O293" s="129"/>
      <c r="P293" s="129"/>
    </row>
    <row r="294" spans="1:16" s="101" customFormat="1" ht="15.75" hidden="1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95"/>
      <c r="M294" s="129"/>
      <c r="N294" s="129"/>
      <c r="O294" s="129"/>
      <c r="P294" s="129"/>
    </row>
    <row r="295" spans="1:16" s="101" customFormat="1" ht="15.75" hidden="1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95"/>
      <c r="M295" s="129"/>
      <c r="N295" s="129"/>
      <c r="O295" s="129"/>
      <c r="P295" s="129"/>
    </row>
    <row r="296" spans="1:16" ht="15.75" hidden="1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95"/>
      <c r="M296" s="129"/>
      <c r="N296" s="129"/>
      <c r="O296" s="129"/>
      <c r="P296" s="129"/>
    </row>
    <row r="297" spans="1:16" ht="15.75" hidden="1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95"/>
      <c r="M297" s="129"/>
      <c r="N297" s="129"/>
      <c r="O297" s="129"/>
      <c r="P297" s="129"/>
    </row>
    <row r="298" spans="1:16" ht="15.75" hidden="1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95"/>
      <c r="M298" s="129"/>
      <c r="N298" s="129"/>
      <c r="O298" s="129"/>
      <c r="P298" s="129"/>
    </row>
    <row r="299" spans="1:16" s="101" customFormat="1" ht="12.75" customHeight="1" hidden="1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95"/>
      <c r="M299" s="129"/>
      <c r="N299" s="129"/>
      <c r="O299" s="129"/>
      <c r="P299" s="129"/>
    </row>
    <row r="300" spans="1:16" s="101" customFormat="1" ht="15.75" hidden="1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95"/>
      <c r="M300" s="129"/>
      <c r="N300" s="129"/>
      <c r="O300" s="129"/>
      <c r="P300" s="129"/>
    </row>
    <row r="301" spans="1:16" s="101" customFormat="1" ht="15.75" hidden="1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95"/>
      <c r="M301" s="129"/>
      <c r="N301" s="129"/>
      <c r="O301" s="129"/>
      <c r="P301" s="129"/>
    </row>
    <row r="302" spans="1:16" ht="15.75" hidden="1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95"/>
      <c r="M302" s="129"/>
      <c r="N302" s="129"/>
      <c r="O302" s="129"/>
      <c r="P302" s="129"/>
    </row>
    <row r="303" spans="1:16" ht="15.75" hidden="1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95"/>
      <c r="M303" s="129"/>
      <c r="N303" s="129"/>
      <c r="O303" s="129"/>
      <c r="P303" s="129"/>
    </row>
    <row r="304" spans="1:16" ht="15.75" hidden="1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95"/>
      <c r="M304" s="129"/>
      <c r="N304" s="129"/>
      <c r="O304" s="129"/>
      <c r="P304" s="129"/>
    </row>
    <row r="305" spans="1:16" s="101" customFormat="1" ht="15.75" hidden="1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95"/>
      <c r="M305" s="129"/>
      <c r="N305" s="129"/>
      <c r="O305" s="129"/>
      <c r="P305" s="129"/>
    </row>
    <row r="306" spans="1:16" ht="15.75" hidden="1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95"/>
      <c r="M306" s="129"/>
      <c r="N306" s="129"/>
      <c r="O306" s="129"/>
      <c r="P306" s="129"/>
    </row>
    <row r="307" spans="1:16" ht="15.75" hidden="1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95"/>
      <c r="M307" s="129"/>
      <c r="N307" s="129"/>
      <c r="O307" s="129"/>
      <c r="P307" s="129"/>
    </row>
    <row r="308" spans="1:16" ht="15.75" hidden="1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95"/>
      <c r="M308" s="129"/>
      <c r="N308" s="129"/>
      <c r="O308" s="129"/>
      <c r="P308" s="129"/>
    </row>
    <row r="309" spans="1:16" ht="15.75" hidden="1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95"/>
      <c r="M309" s="129"/>
      <c r="N309" s="129"/>
      <c r="O309" s="129"/>
      <c r="P309" s="129"/>
    </row>
    <row r="310" spans="1:16" s="101" customFormat="1" ht="15.75" hidden="1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95"/>
      <c r="M310" s="129"/>
      <c r="N310" s="129"/>
      <c r="O310" s="129"/>
      <c r="P310" s="129"/>
    </row>
    <row r="311" spans="1:16" ht="15.75" hidden="1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95"/>
      <c r="M311" s="129"/>
      <c r="N311" s="129"/>
      <c r="O311" s="129"/>
      <c r="P311" s="129"/>
    </row>
    <row r="312" spans="1:16" s="101" customFormat="1" ht="15.75" hidden="1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95"/>
      <c r="M312" s="129"/>
      <c r="N312" s="129"/>
      <c r="O312" s="129"/>
      <c r="P312" s="129"/>
    </row>
    <row r="313" spans="1:16" ht="15.75" hidden="1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95"/>
      <c r="M313" s="129"/>
      <c r="N313" s="129"/>
      <c r="O313" s="129"/>
      <c r="P313" s="129"/>
    </row>
    <row r="314" spans="1:16" s="101" customFormat="1" ht="15.75" hidden="1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95"/>
      <c r="M314" s="129"/>
      <c r="N314" s="129"/>
      <c r="O314" s="129"/>
      <c r="P314" s="129"/>
    </row>
    <row r="315" spans="1:16" s="101" customFormat="1" ht="15.75" hidden="1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95"/>
      <c r="M315" s="129"/>
      <c r="N315" s="129"/>
      <c r="O315" s="129"/>
      <c r="P315" s="129"/>
    </row>
    <row r="316" spans="1:16" ht="12.75" customHeight="1" hidden="1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95"/>
      <c r="M316" s="129"/>
      <c r="N316" s="129"/>
      <c r="O316" s="129"/>
      <c r="P316" s="129"/>
    </row>
    <row r="317" spans="1:16" ht="15.75" hidden="1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95"/>
      <c r="M317" s="129"/>
      <c r="N317" s="129"/>
      <c r="O317" s="129"/>
      <c r="P317" s="129"/>
    </row>
    <row r="318" spans="1:16" ht="15.75" hidden="1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95"/>
      <c r="M318" s="129"/>
      <c r="N318" s="129"/>
      <c r="O318" s="129"/>
      <c r="P318" s="129"/>
    </row>
    <row r="319" spans="1:16" s="101" customFormat="1" ht="15.75" hidden="1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95"/>
      <c r="M319" s="129"/>
      <c r="N319" s="129"/>
      <c r="O319" s="129"/>
      <c r="P319" s="129"/>
    </row>
    <row r="320" spans="1:16" s="101" customFormat="1" ht="15.75" hidden="1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95"/>
      <c r="M320" s="129"/>
      <c r="N320" s="129"/>
      <c r="O320" s="129"/>
      <c r="P320" s="129"/>
    </row>
    <row r="321" spans="1:16" s="101" customFormat="1" ht="15.75" hidden="1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95"/>
      <c r="M321" s="129"/>
      <c r="N321" s="129"/>
      <c r="O321" s="129"/>
      <c r="P321" s="129"/>
    </row>
    <row r="322" spans="1:16" ht="15.75" hidden="1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95"/>
      <c r="M322" s="129"/>
      <c r="N322" s="129"/>
      <c r="O322" s="129"/>
      <c r="P322" s="129"/>
    </row>
    <row r="323" spans="1:16" ht="15.75" hidden="1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95"/>
      <c r="M323" s="129"/>
      <c r="N323" s="129"/>
      <c r="O323" s="129"/>
      <c r="P323" s="129"/>
    </row>
    <row r="324" spans="1:16" ht="15.75" hidden="1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95"/>
      <c r="M324" s="129"/>
      <c r="N324" s="129"/>
      <c r="O324" s="129"/>
      <c r="P324" s="129"/>
    </row>
    <row r="325" spans="1:16" s="101" customFormat="1" ht="15.75" hidden="1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95"/>
      <c r="M325" s="129"/>
      <c r="N325" s="129"/>
      <c r="O325" s="129"/>
      <c r="P325" s="129"/>
    </row>
    <row r="326" spans="1:16" ht="15.75" hidden="1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95"/>
      <c r="M326" s="129"/>
      <c r="N326" s="129"/>
      <c r="O326" s="129"/>
      <c r="P326" s="129"/>
    </row>
    <row r="327" spans="1:16" ht="15.75" hidden="1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95"/>
      <c r="M327" s="129"/>
      <c r="N327" s="129"/>
      <c r="O327" s="129"/>
      <c r="P327" s="129"/>
    </row>
    <row r="328" spans="1:16" ht="15.75" hidden="1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95"/>
      <c r="M328" s="129"/>
      <c r="N328" s="129"/>
      <c r="O328" s="129"/>
      <c r="P328" s="129"/>
    </row>
    <row r="329" spans="1:16" ht="15.75" hidden="1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95"/>
      <c r="M329" s="129"/>
      <c r="N329" s="129"/>
      <c r="O329" s="129"/>
      <c r="P329" s="129"/>
    </row>
    <row r="330" spans="1:16" s="101" customFormat="1" ht="15.75" hidden="1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95"/>
      <c r="M330" s="129"/>
      <c r="N330" s="129"/>
      <c r="O330" s="129"/>
      <c r="P330" s="129"/>
    </row>
    <row r="331" spans="1:16" ht="15.75" hidden="1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95"/>
      <c r="M331" s="129"/>
      <c r="N331" s="129"/>
      <c r="O331" s="129"/>
      <c r="P331" s="129"/>
    </row>
    <row r="332" spans="1:16" s="101" customFormat="1" ht="15.75" hidden="1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95"/>
      <c r="M332" s="129"/>
      <c r="N332" s="129"/>
      <c r="O332" s="129"/>
      <c r="P332" s="129"/>
    </row>
    <row r="333" spans="1:16" s="101" customFormat="1" ht="15.75" hidden="1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95"/>
      <c r="M333" s="129"/>
      <c r="N333" s="129"/>
      <c r="O333" s="129"/>
      <c r="P333" s="129"/>
    </row>
    <row r="334" spans="1:16" ht="15.75" hidden="1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95"/>
      <c r="M334" s="129"/>
      <c r="N334" s="129"/>
      <c r="O334" s="129"/>
      <c r="P334" s="129"/>
    </row>
    <row r="335" spans="1:16" s="101" customFormat="1" ht="15.75" hidden="1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95"/>
      <c r="M335" s="129"/>
      <c r="N335" s="129"/>
      <c r="O335" s="129"/>
      <c r="P335" s="129"/>
    </row>
    <row r="336" spans="1:16" ht="15.75" hidden="1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95"/>
      <c r="M336" s="129"/>
      <c r="N336" s="129"/>
      <c r="O336" s="129"/>
      <c r="P336" s="129"/>
    </row>
    <row r="337" spans="1:16" ht="15.75" hidden="1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95"/>
      <c r="M337" s="129"/>
      <c r="N337" s="129"/>
      <c r="O337" s="129"/>
      <c r="P337" s="129"/>
    </row>
    <row r="338" spans="1:16" ht="15.75" hidden="1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95"/>
      <c r="M338" s="129"/>
      <c r="N338" s="129"/>
      <c r="O338" s="129"/>
      <c r="P338" s="129"/>
    </row>
    <row r="339" spans="1:16" ht="21.75" customHeight="1" hidden="1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95"/>
      <c r="M339" s="129"/>
      <c r="N339" s="129"/>
      <c r="O339" s="129"/>
      <c r="P339" s="129"/>
    </row>
    <row r="340" spans="1:16" ht="5.25" customHeight="1" hidden="1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95"/>
      <c r="M340" s="129"/>
      <c r="N340" s="129"/>
      <c r="O340" s="129"/>
      <c r="P340" s="129"/>
    </row>
    <row r="341" spans="1:16" ht="15.75" hidden="1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95"/>
      <c r="M341" s="129"/>
      <c r="N341" s="129"/>
      <c r="O341" s="129"/>
      <c r="P341" s="129"/>
    </row>
    <row r="342" spans="1:16" ht="12.75" customHeight="1" hidden="1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95"/>
      <c r="M342" s="129"/>
      <c r="N342" s="129"/>
      <c r="O342" s="129"/>
      <c r="P342" s="129"/>
    </row>
    <row r="343" spans="1:16" ht="15.75" hidden="1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95"/>
      <c r="M343" s="129"/>
      <c r="N343" s="129"/>
      <c r="O343" s="129"/>
      <c r="P343" s="129"/>
    </row>
    <row r="344" spans="1:16" ht="15.75" hidden="1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95"/>
      <c r="M344" s="129"/>
      <c r="N344" s="129"/>
      <c r="O344" s="129"/>
      <c r="P344" s="129"/>
    </row>
    <row r="345" spans="1:16" ht="15.75" hidden="1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95"/>
      <c r="M345" s="129"/>
      <c r="N345" s="129"/>
      <c r="O345" s="129"/>
      <c r="P345" s="129"/>
    </row>
    <row r="346" spans="1:16" ht="15.75" hidden="1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95"/>
      <c r="M346" s="129"/>
      <c r="N346" s="129"/>
      <c r="O346" s="129"/>
      <c r="P346" s="129"/>
    </row>
    <row r="347" spans="1:16" ht="15.75" hidden="1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95"/>
      <c r="M347" s="129"/>
      <c r="N347" s="129"/>
      <c r="O347" s="129"/>
      <c r="P347" s="129"/>
    </row>
    <row r="348" spans="1:16" ht="15.75" hidden="1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95"/>
      <c r="M348" s="129"/>
      <c r="N348" s="129"/>
      <c r="O348" s="129"/>
      <c r="P348" s="129"/>
    </row>
    <row r="349" spans="1:16" ht="15.75" hidden="1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95"/>
      <c r="M349" s="129"/>
      <c r="N349" s="129"/>
      <c r="O349" s="129"/>
      <c r="P349" s="129"/>
    </row>
    <row r="350" spans="1:16" ht="15.75" hidden="1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95"/>
      <c r="M350" s="129"/>
      <c r="N350" s="129"/>
      <c r="O350" s="129"/>
      <c r="P350" s="129"/>
    </row>
    <row r="351" spans="1:16" ht="12.75" customHeight="1" hidden="1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95"/>
      <c r="M351" s="129"/>
      <c r="N351" s="129"/>
      <c r="O351" s="129"/>
      <c r="P351" s="129"/>
    </row>
    <row r="352" spans="1:16" ht="15.75" hidden="1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95"/>
      <c r="M352" s="129"/>
      <c r="N352" s="129"/>
      <c r="O352" s="129"/>
      <c r="P352" s="129"/>
    </row>
    <row r="353" spans="1:16" ht="15.75" hidden="1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95"/>
      <c r="M353" s="129"/>
      <c r="N353" s="129"/>
      <c r="O353" s="129"/>
      <c r="P353" s="129"/>
    </row>
    <row r="354" spans="1:16" ht="15.75" hidden="1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95"/>
      <c r="M354" s="129"/>
      <c r="N354" s="129"/>
      <c r="O354" s="129"/>
      <c r="P354" s="129"/>
    </row>
    <row r="355" spans="1:16" ht="12.75" customHeight="1" hidden="1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95"/>
      <c r="M355" s="129"/>
      <c r="N355" s="129"/>
      <c r="O355" s="129"/>
      <c r="P355" s="129"/>
    </row>
    <row r="356" spans="1:16" ht="15.75" hidden="1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95"/>
      <c r="M356" s="129"/>
      <c r="N356" s="129"/>
      <c r="O356" s="129"/>
      <c r="P356" s="129"/>
    </row>
    <row r="357" spans="1:16" ht="15.75" hidden="1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95"/>
      <c r="M357" s="129"/>
      <c r="N357" s="129"/>
      <c r="O357" s="129"/>
      <c r="P357" s="129"/>
    </row>
    <row r="358" spans="1:16" ht="15.75" hidden="1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95"/>
      <c r="M358" s="129"/>
      <c r="N358" s="129"/>
      <c r="O358" s="129"/>
      <c r="P358" s="129"/>
    </row>
    <row r="359" spans="1:16" ht="15.75" hidden="1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95"/>
      <c r="M359" s="129"/>
      <c r="N359" s="129"/>
      <c r="O359" s="129"/>
      <c r="P359" s="129"/>
    </row>
    <row r="360" spans="1:16" ht="15.75" hidden="1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95"/>
      <c r="M360" s="129"/>
      <c r="N360" s="129"/>
      <c r="O360" s="129"/>
      <c r="P360" s="129"/>
    </row>
    <row r="361" spans="1:16" ht="15.75" hidden="1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95"/>
      <c r="M361" s="129"/>
      <c r="N361" s="129"/>
      <c r="O361" s="129"/>
      <c r="P361" s="129"/>
    </row>
    <row r="362" spans="1:16" ht="15.75" hidden="1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95"/>
      <c r="M362" s="129"/>
      <c r="N362" s="129"/>
      <c r="O362" s="129"/>
      <c r="P362" s="129"/>
    </row>
    <row r="363" spans="1:16" ht="15.75" hidden="1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95"/>
      <c r="M363" s="129"/>
      <c r="N363" s="129"/>
      <c r="O363" s="129"/>
      <c r="P363" s="129"/>
    </row>
    <row r="364" spans="1:16" ht="15.75" hidden="1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95"/>
      <c r="M364" s="129"/>
      <c r="N364" s="129"/>
      <c r="O364" s="129"/>
      <c r="P364" s="129"/>
    </row>
    <row r="365" spans="1:16" ht="15.75" hidden="1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95"/>
      <c r="M365" s="129"/>
      <c r="N365" s="129"/>
      <c r="O365" s="129"/>
      <c r="P365" s="129"/>
    </row>
    <row r="366" spans="1:16" ht="15.75" hidden="1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95"/>
      <c r="M366" s="129"/>
      <c r="N366" s="129"/>
      <c r="O366" s="129"/>
      <c r="P366" s="129"/>
    </row>
    <row r="367" spans="1:16" ht="12.75" customHeight="1" hidden="1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95"/>
      <c r="M367" s="129"/>
      <c r="N367" s="129"/>
      <c r="O367" s="129"/>
      <c r="P367" s="129"/>
    </row>
    <row r="368" spans="1:16" ht="15.75" hidden="1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95"/>
      <c r="M368" s="129"/>
      <c r="N368" s="129"/>
      <c r="O368" s="129"/>
      <c r="P368" s="129"/>
    </row>
    <row r="369" spans="1:16" ht="15.75" hidden="1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95"/>
      <c r="M369" s="129"/>
      <c r="N369" s="129"/>
      <c r="O369" s="129"/>
      <c r="P369" s="129"/>
    </row>
    <row r="370" spans="1:16" ht="15.75" hidden="1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95"/>
      <c r="M370" s="129"/>
      <c r="N370" s="129"/>
      <c r="O370" s="129"/>
      <c r="P370" s="129"/>
    </row>
    <row r="371" spans="1:16" ht="15.75" hidden="1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95"/>
      <c r="M371" s="129"/>
      <c r="N371" s="129"/>
      <c r="O371" s="129"/>
      <c r="P371" s="129"/>
    </row>
    <row r="372" spans="1:16" ht="15.75" hidden="1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95"/>
      <c r="M372" s="129"/>
      <c r="N372" s="129"/>
      <c r="O372" s="129"/>
      <c r="P372" s="129"/>
    </row>
    <row r="373" spans="1:16" ht="15.75" hidden="1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95"/>
      <c r="M373" s="129"/>
      <c r="N373" s="129"/>
      <c r="O373" s="129"/>
      <c r="P373" s="129"/>
    </row>
    <row r="374" spans="1:16" ht="15.75" hidden="1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95"/>
      <c r="M374" s="129"/>
      <c r="N374" s="129"/>
      <c r="O374" s="129"/>
      <c r="P374" s="129"/>
    </row>
    <row r="375" spans="1:16" ht="15.75" hidden="1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95"/>
      <c r="M375" s="129"/>
      <c r="N375" s="129"/>
      <c r="O375" s="129"/>
      <c r="P375" s="129"/>
    </row>
    <row r="376" spans="1:16" ht="15.75" hidden="1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95"/>
      <c r="M376" s="129"/>
      <c r="N376" s="129"/>
      <c r="O376" s="129"/>
      <c r="P376" s="129"/>
    </row>
    <row r="377" spans="1:16" ht="15.75" hidden="1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95"/>
      <c r="M377" s="129"/>
      <c r="N377" s="129"/>
      <c r="O377" s="129"/>
      <c r="P377" s="129"/>
    </row>
    <row r="378" spans="1:16" ht="12.75" customHeight="1" hidden="1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95"/>
      <c r="M378" s="129"/>
      <c r="N378" s="129"/>
      <c r="O378" s="129"/>
      <c r="P378" s="129"/>
    </row>
    <row r="379" spans="1:16" ht="15.75" hidden="1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95"/>
      <c r="M379" s="129"/>
      <c r="N379" s="129"/>
      <c r="O379" s="129"/>
      <c r="P379" s="129"/>
    </row>
    <row r="380" spans="1:16" ht="15.75" hidden="1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95"/>
      <c r="M380" s="129"/>
      <c r="N380" s="129"/>
      <c r="O380" s="129"/>
      <c r="P380" s="129"/>
    </row>
    <row r="381" spans="1:16" ht="15.75" hidden="1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95"/>
      <c r="M381" s="129"/>
      <c r="N381" s="129"/>
      <c r="O381" s="129"/>
      <c r="P381" s="129"/>
    </row>
    <row r="382" spans="1:16" ht="15.75" hidden="1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95"/>
      <c r="M382" s="129"/>
      <c r="N382" s="129"/>
      <c r="O382" s="129"/>
      <c r="P382" s="129"/>
    </row>
    <row r="383" spans="1:16" ht="15.75" hidden="1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95"/>
      <c r="M383" s="129"/>
      <c r="N383" s="129"/>
      <c r="O383" s="129"/>
      <c r="P383" s="129"/>
    </row>
    <row r="384" spans="1:16" ht="15.75" hidden="1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95"/>
      <c r="M384" s="129"/>
      <c r="N384" s="129"/>
      <c r="O384" s="129"/>
      <c r="P384" s="129"/>
    </row>
    <row r="385" spans="1:16" ht="15.75" hidden="1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95"/>
      <c r="M385" s="129"/>
      <c r="N385" s="129"/>
      <c r="O385" s="129"/>
      <c r="P385" s="129"/>
    </row>
    <row r="386" spans="1:16" ht="15.75" hidden="1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95"/>
      <c r="M386" s="129"/>
      <c r="N386" s="129"/>
      <c r="O386" s="129"/>
      <c r="P386" s="129"/>
    </row>
    <row r="387" spans="1:16" ht="14.25" customHeight="1" hidden="1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95"/>
      <c r="M387" s="129"/>
      <c r="N387" s="129"/>
      <c r="O387" s="129"/>
      <c r="P387" s="129"/>
    </row>
    <row r="388" spans="1:16" ht="14.25" customHeight="1" hidden="1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95"/>
      <c r="M388" s="129"/>
      <c r="N388" s="129"/>
      <c r="O388" s="129"/>
      <c r="P388" s="129"/>
    </row>
    <row r="389" spans="1:16" ht="15.75" hidden="1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95"/>
      <c r="M389" s="129"/>
      <c r="N389" s="129"/>
      <c r="O389" s="129"/>
      <c r="P389" s="129"/>
    </row>
    <row r="390" spans="1:16" ht="15.75" hidden="1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95"/>
      <c r="M390" s="129"/>
      <c r="N390" s="129"/>
      <c r="O390" s="129"/>
      <c r="P390" s="129"/>
    </row>
    <row r="391" spans="1:16" ht="15.75" hidden="1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95"/>
      <c r="M391" s="129"/>
      <c r="N391" s="129"/>
      <c r="O391" s="129"/>
      <c r="P391" s="129"/>
    </row>
    <row r="392" spans="1:16" ht="15.75" hidden="1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95"/>
      <c r="M392" s="129"/>
      <c r="N392" s="129"/>
      <c r="O392" s="129"/>
      <c r="P392" s="129"/>
    </row>
    <row r="393" spans="1:16" ht="14.25" customHeight="1" hidden="1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95"/>
      <c r="M393" s="129"/>
      <c r="N393" s="129"/>
      <c r="O393" s="129"/>
      <c r="P393" s="129"/>
    </row>
    <row r="394" spans="1:16" ht="15.75" hidden="1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95"/>
      <c r="M394" s="129"/>
      <c r="N394" s="129"/>
      <c r="O394" s="129"/>
      <c r="P394" s="129"/>
    </row>
    <row r="395" spans="1:16" ht="12.75" customHeight="1" hidden="1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95"/>
      <c r="M395" s="129"/>
      <c r="N395" s="129"/>
      <c r="O395" s="129"/>
      <c r="P395" s="129"/>
    </row>
    <row r="396" spans="1:16" ht="15.75" hidden="1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95"/>
      <c r="M396" s="129"/>
      <c r="N396" s="129"/>
      <c r="O396" s="129"/>
      <c r="P396" s="129"/>
    </row>
    <row r="397" spans="1:16" ht="15.75" hidden="1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95"/>
      <c r="M397" s="129"/>
      <c r="N397" s="129"/>
      <c r="O397" s="129"/>
      <c r="P397" s="129"/>
    </row>
    <row r="398" spans="1:16" ht="15.75" hidden="1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95"/>
      <c r="M398" s="129"/>
      <c r="N398" s="129"/>
      <c r="O398" s="129"/>
      <c r="P398" s="129"/>
    </row>
    <row r="399" spans="1:16" ht="15.75" hidden="1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95"/>
      <c r="M399" s="129"/>
      <c r="N399" s="129"/>
      <c r="O399" s="129"/>
      <c r="P399" s="129"/>
    </row>
    <row r="400" spans="1:16" ht="15.75" hidden="1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95"/>
      <c r="M400" s="129"/>
      <c r="N400" s="129"/>
      <c r="O400" s="129"/>
      <c r="P400" s="129"/>
    </row>
    <row r="401" spans="1:16" ht="15.75" hidden="1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95"/>
      <c r="M401" s="129"/>
      <c r="N401" s="129"/>
      <c r="O401" s="129"/>
      <c r="P401" s="129"/>
    </row>
    <row r="402" spans="1:16" ht="15.75" hidden="1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95"/>
      <c r="M402" s="129"/>
      <c r="N402" s="129"/>
      <c r="O402" s="129"/>
      <c r="P402" s="129"/>
    </row>
    <row r="403" spans="1:16" ht="15.75" hidden="1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95"/>
      <c r="M403" s="129"/>
      <c r="N403" s="129"/>
      <c r="O403" s="129"/>
      <c r="P403" s="129"/>
    </row>
    <row r="404" spans="1:16" ht="14.25" customHeight="1" hidden="1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95"/>
      <c r="M404" s="129"/>
      <c r="N404" s="129"/>
      <c r="O404" s="129"/>
      <c r="P404" s="129"/>
    </row>
    <row r="405" spans="1:16" ht="15.75" hidden="1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95"/>
      <c r="M405" s="129"/>
      <c r="N405" s="129"/>
      <c r="O405" s="129"/>
      <c r="P405" s="129"/>
    </row>
    <row r="406" spans="1:16" ht="15.75" hidden="1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95"/>
      <c r="M406" s="129"/>
      <c r="N406" s="129"/>
      <c r="O406" s="129"/>
      <c r="P406" s="129"/>
    </row>
    <row r="407" spans="1:16" ht="15.75" hidden="1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95"/>
      <c r="M407" s="129"/>
      <c r="N407" s="129"/>
      <c r="O407" s="129"/>
      <c r="P407" s="129"/>
    </row>
    <row r="408" spans="1:16" ht="15.75" hidden="1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95"/>
      <c r="M408" s="129"/>
      <c r="N408" s="129"/>
      <c r="O408" s="129"/>
      <c r="P408" s="129"/>
    </row>
    <row r="409" spans="1:16" ht="15.75" hidden="1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95"/>
      <c r="M409" s="129"/>
      <c r="N409" s="129"/>
      <c r="O409" s="129"/>
      <c r="P409" s="129"/>
    </row>
    <row r="410" spans="1:16" ht="15.75" hidden="1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95"/>
      <c r="M410" s="129"/>
      <c r="N410" s="129"/>
      <c r="O410" s="129"/>
      <c r="P410" s="129"/>
    </row>
    <row r="411" spans="1:16" ht="15.75" hidden="1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95"/>
      <c r="M411" s="129"/>
      <c r="N411" s="129"/>
      <c r="O411" s="129"/>
      <c r="P411" s="129"/>
    </row>
    <row r="412" spans="1:16" ht="15.75" hidden="1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95"/>
      <c r="M412" s="129"/>
      <c r="N412" s="129"/>
      <c r="O412" s="129"/>
      <c r="P412" s="129"/>
    </row>
    <row r="413" spans="1:16" ht="15.75" hidden="1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95"/>
      <c r="M413" s="129"/>
      <c r="N413" s="129"/>
      <c r="O413" s="129"/>
      <c r="P413" s="129"/>
    </row>
    <row r="414" spans="1:16" ht="12.75" customHeight="1" hidden="1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95"/>
      <c r="M414" s="129"/>
      <c r="N414" s="129"/>
      <c r="O414" s="129"/>
      <c r="P414" s="129"/>
    </row>
    <row r="415" spans="1:16" ht="12.75" customHeight="1" hidden="1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95"/>
      <c r="M415" s="129"/>
      <c r="N415" s="129"/>
      <c r="O415" s="129"/>
      <c r="P415" s="129"/>
    </row>
    <row r="416" spans="1:16" ht="15.75" hidden="1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95"/>
      <c r="M416" s="129"/>
      <c r="N416" s="129"/>
      <c r="O416" s="129"/>
      <c r="P416" s="129"/>
    </row>
    <row r="417" spans="1:16" ht="15.75" hidden="1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95"/>
      <c r="M417" s="129"/>
      <c r="N417" s="129"/>
      <c r="O417" s="129"/>
      <c r="P417" s="129"/>
    </row>
    <row r="418" spans="1:16" ht="15.75" hidden="1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95"/>
      <c r="M418" s="129"/>
      <c r="N418" s="129"/>
      <c r="O418" s="129"/>
      <c r="P418" s="129"/>
    </row>
    <row r="419" spans="1:16" ht="15.75" hidden="1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95"/>
      <c r="M419" s="129"/>
      <c r="N419" s="129"/>
      <c r="O419" s="129"/>
      <c r="P419" s="129"/>
    </row>
    <row r="420" spans="1:16" ht="15.75" hidden="1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95"/>
      <c r="M420" s="129"/>
      <c r="N420" s="129"/>
      <c r="O420" s="129"/>
      <c r="P420" s="129"/>
    </row>
    <row r="421" spans="1:16" ht="15.75" hidden="1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95"/>
      <c r="M421" s="129"/>
      <c r="N421" s="129"/>
      <c r="O421" s="129"/>
      <c r="P421" s="129"/>
    </row>
    <row r="422" spans="1:16" ht="12.75" customHeight="1" hidden="1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95"/>
      <c r="M422" s="129"/>
      <c r="N422" s="129"/>
      <c r="O422" s="129"/>
      <c r="P422" s="129"/>
    </row>
    <row r="423" spans="1:16" ht="12.75" customHeight="1" hidden="1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95"/>
      <c r="M423" s="129"/>
      <c r="N423" s="129"/>
      <c r="O423" s="129"/>
      <c r="P423" s="129"/>
    </row>
    <row r="424" spans="1:16" ht="15.75" hidden="1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95"/>
      <c r="M424" s="129"/>
      <c r="N424" s="129"/>
      <c r="O424" s="129"/>
      <c r="P424" s="129"/>
    </row>
    <row r="425" spans="1:16" ht="12.75" customHeight="1" hidden="1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95"/>
      <c r="M425" s="129"/>
      <c r="N425" s="129"/>
      <c r="O425" s="129"/>
      <c r="P425" s="129"/>
    </row>
    <row r="426" spans="1:16" ht="12.75" customHeight="1" hidden="1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95"/>
      <c r="M426" s="129"/>
      <c r="N426" s="129"/>
      <c r="O426" s="129"/>
      <c r="P426" s="129"/>
    </row>
    <row r="427" spans="1:16" ht="15.75" hidden="1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95"/>
      <c r="M427" s="129"/>
      <c r="N427" s="129"/>
      <c r="O427" s="129"/>
      <c r="P427" s="129"/>
    </row>
    <row r="428" spans="1:16" ht="15.75" hidden="1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95"/>
      <c r="M428" s="129"/>
      <c r="N428" s="129"/>
      <c r="O428" s="129"/>
      <c r="P428" s="129"/>
    </row>
    <row r="429" spans="1:16" ht="15.75" hidden="1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95"/>
      <c r="M429" s="129"/>
      <c r="N429" s="129"/>
      <c r="O429" s="129"/>
      <c r="P429" s="129"/>
    </row>
    <row r="430" spans="1:16" ht="15.75" hidden="1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95"/>
      <c r="M430" s="129"/>
      <c r="N430" s="129"/>
      <c r="O430" s="129"/>
      <c r="P430" s="129"/>
    </row>
    <row r="431" spans="1:16" ht="15.75" hidden="1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95"/>
      <c r="M431" s="129"/>
      <c r="N431" s="129"/>
      <c r="O431" s="129"/>
      <c r="P431" s="129"/>
    </row>
    <row r="432" spans="1:16" ht="15.75" hidden="1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95"/>
      <c r="M432" s="129"/>
      <c r="N432" s="129"/>
      <c r="O432" s="129"/>
      <c r="P432" s="129"/>
    </row>
    <row r="433" spans="1:16" ht="15.75" hidden="1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95"/>
      <c r="M433" s="129"/>
      <c r="N433" s="129"/>
      <c r="O433" s="129"/>
      <c r="P433" s="129"/>
    </row>
    <row r="434" spans="1:16" ht="15.75" hidden="1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95"/>
      <c r="M434" s="129"/>
      <c r="N434" s="129"/>
      <c r="O434" s="129"/>
      <c r="P434" s="129"/>
    </row>
    <row r="435" spans="1:16" ht="12.75" customHeight="1" hidden="1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95"/>
      <c r="M435" s="129"/>
      <c r="N435" s="129"/>
      <c r="O435" s="129"/>
      <c r="P435" s="129"/>
    </row>
    <row r="436" spans="1:16" ht="12.75" customHeight="1" hidden="1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95"/>
      <c r="M436" s="129"/>
      <c r="N436" s="129"/>
      <c r="O436" s="129"/>
      <c r="P436" s="129"/>
    </row>
    <row r="437" spans="1:16" ht="15.75" hidden="1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95"/>
      <c r="M437" s="129"/>
      <c r="N437" s="129"/>
      <c r="O437" s="129"/>
      <c r="P437" s="129"/>
    </row>
    <row r="438" spans="1:16" ht="15.75" hidden="1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95"/>
      <c r="M438" s="129"/>
      <c r="N438" s="129"/>
      <c r="O438" s="129"/>
      <c r="P438" s="129"/>
    </row>
    <row r="439" spans="1:16" ht="15.75" hidden="1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95"/>
      <c r="M439" s="129"/>
      <c r="N439" s="129"/>
      <c r="O439" s="129"/>
      <c r="P439" s="129"/>
    </row>
    <row r="440" spans="1:16" ht="15.75" hidden="1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95"/>
      <c r="M440" s="129"/>
      <c r="N440" s="129"/>
      <c r="O440" s="129"/>
      <c r="P440" s="129"/>
    </row>
    <row r="441" spans="1:16" ht="15.75" hidden="1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95"/>
      <c r="M441" s="129"/>
      <c r="N441" s="129"/>
      <c r="O441" s="129"/>
      <c r="P441" s="129"/>
    </row>
    <row r="442" spans="1:16" ht="15.75" hidden="1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95"/>
      <c r="M442" s="129"/>
      <c r="N442" s="129"/>
      <c r="O442" s="129"/>
      <c r="P442" s="129"/>
    </row>
    <row r="443" spans="1:16" ht="13.5" customHeight="1" hidden="1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95"/>
      <c r="M443" s="129"/>
      <c r="N443" s="129"/>
      <c r="O443" s="129"/>
      <c r="P443" s="129"/>
    </row>
    <row r="444" spans="1:16" ht="15.75" hidden="1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95"/>
      <c r="M444" s="129"/>
      <c r="N444" s="129"/>
      <c r="O444" s="129"/>
      <c r="P444" s="129"/>
    </row>
    <row r="445" spans="1:16" ht="15.75" hidden="1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95"/>
      <c r="M445" s="129"/>
      <c r="N445" s="129"/>
      <c r="O445" s="129"/>
      <c r="P445" s="129"/>
    </row>
    <row r="446" spans="1:16" ht="15.75" hidden="1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95"/>
      <c r="M446" s="129"/>
      <c r="N446" s="129"/>
      <c r="O446" s="129"/>
      <c r="P446" s="129"/>
    </row>
    <row r="447" spans="1:16" ht="15.75" hidden="1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95"/>
      <c r="M447" s="129"/>
      <c r="N447" s="129"/>
      <c r="O447" s="129"/>
      <c r="P447" s="129"/>
    </row>
    <row r="448" spans="1:16" ht="15.75" hidden="1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95"/>
      <c r="M448" s="129"/>
      <c r="N448" s="129"/>
      <c r="O448" s="129"/>
      <c r="P448" s="129"/>
    </row>
    <row r="449" spans="1:16" ht="12.75" customHeight="1" hidden="1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95"/>
      <c r="M449" s="129"/>
      <c r="N449" s="129"/>
      <c r="O449" s="129"/>
      <c r="P449" s="129"/>
    </row>
    <row r="450" spans="1:16" ht="15.75" hidden="1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95"/>
      <c r="M450" s="129"/>
      <c r="N450" s="129"/>
      <c r="O450" s="129"/>
      <c r="P450" s="129"/>
    </row>
    <row r="451" spans="1:16" ht="15.75" hidden="1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95"/>
      <c r="M451" s="129"/>
      <c r="N451" s="129"/>
      <c r="O451" s="129"/>
      <c r="P451" s="129"/>
    </row>
    <row r="452" spans="1:16" ht="15.75" hidden="1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95"/>
      <c r="M452" s="129"/>
      <c r="N452" s="129"/>
      <c r="O452" s="129"/>
      <c r="P452" s="129"/>
    </row>
    <row r="453" spans="1:16" ht="15.75" hidden="1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95"/>
      <c r="M453" s="129"/>
      <c r="N453" s="129"/>
      <c r="O453" s="129"/>
      <c r="P453" s="129"/>
    </row>
    <row r="454" spans="1:16" ht="15.75" hidden="1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95"/>
      <c r="M454" s="129"/>
      <c r="N454" s="129"/>
      <c r="O454" s="129"/>
      <c r="P454" s="129"/>
    </row>
    <row r="455" spans="1:16" ht="12.75" customHeight="1" hidden="1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95"/>
      <c r="M455" s="129"/>
      <c r="N455" s="129"/>
      <c r="O455" s="129"/>
      <c r="P455" s="129"/>
    </row>
    <row r="456" spans="1:16" ht="15.75" hidden="1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95"/>
      <c r="M456" s="129"/>
      <c r="N456" s="129"/>
      <c r="O456" s="129"/>
      <c r="P456" s="129"/>
    </row>
    <row r="457" spans="1:16" ht="15.75" hidden="1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95"/>
      <c r="M457" s="129"/>
      <c r="N457" s="129"/>
      <c r="O457" s="129"/>
      <c r="P457" s="129"/>
    </row>
    <row r="458" spans="1:16" ht="15.75" hidden="1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95"/>
      <c r="M458" s="129"/>
      <c r="N458" s="129"/>
      <c r="O458" s="129"/>
      <c r="P458" s="129"/>
    </row>
    <row r="459" spans="1:16" ht="15.75" hidden="1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95"/>
      <c r="M459" s="129"/>
      <c r="N459" s="129"/>
      <c r="O459" s="129"/>
      <c r="P459" s="129"/>
    </row>
    <row r="460" spans="1:16" ht="15.75" hidden="1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95"/>
      <c r="M460" s="129"/>
      <c r="N460" s="129"/>
      <c r="O460" s="129"/>
      <c r="P460" s="129"/>
    </row>
    <row r="461" spans="1:16" ht="15.75" hidden="1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95"/>
      <c r="M461" s="129"/>
      <c r="N461" s="129"/>
      <c r="O461" s="129"/>
      <c r="P461" s="129"/>
    </row>
    <row r="462" spans="1:16" ht="15.75" hidden="1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95"/>
      <c r="M462" s="129"/>
      <c r="N462" s="129"/>
      <c r="O462" s="129"/>
      <c r="P462" s="129"/>
    </row>
    <row r="463" spans="1:16" ht="15.75" hidden="1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95"/>
      <c r="M463" s="129"/>
      <c r="N463" s="129"/>
      <c r="O463" s="129"/>
      <c r="P463" s="129"/>
    </row>
    <row r="464" spans="1:16" ht="14.25" customHeight="1" hidden="1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95"/>
      <c r="M464" s="129"/>
      <c r="N464" s="129"/>
      <c r="O464" s="129"/>
      <c r="P464" s="129"/>
    </row>
    <row r="465" spans="1:16" ht="12.75" customHeight="1" hidden="1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95"/>
      <c r="M465" s="129"/>
      <c r="N465" s="129"/>
      <c r="O465" s="129"/>
      <c r="P465" s="129"/>
    </row>
    <row r="466" spans="1:16" ht="15.75" hidden="1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95"/>
      <c r="M466" s="129"/>
      <c r="N466" s="129"/>
      <c r="O466" s="129"/>
      <c r="P466" s="129"/>
    </row>
    <row r="467" spans="1:16" ht="15.75" hidden="1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95"/>
      <c r="M467" s="129"/>
      <c r="N467" s="129"/>
      <c r="O467" s="129"/>
      <c r="P467" s="129"/>
    </row>
    <row r="468" spans="1:16" ht="15.75" hidden="1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95"/>
      <c r="M468" s="129"/>
      <c r="N468" s="129"/>
      <c r="O468" s="129"/>
      <c r="P468" s="129"/>
    </row>
    <row r="469" spans="1:16" ht="15.75" hidden="1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95"/>
      <c r="M469" s="129"/>
      <c r="N469" s="129"/>
      <c r="O469" s="129"/>
      <c r="P469" s="129"/>
    </row>
    <row r="470" spans="1:16" ht="15.75" hidden="1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95"/>
      <c r="M470" s="129"/>
      <c r="N470" s="129"/>
      <c r="O470" s="129"/>
      <c r="P470" s="129"/>
    </row>
    <row r="471" spans="1:16" ht="15.75" hidden="1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95"/>
      <c r="M471" s="129"/>
      <c r="N471" s="129"/>
      <c r="O471" s="129"/>
      <c r="P471" s="129"/>
    </row>
    <row r="472" spans="1:16" ht="12.75" customHeight="1" hidden="1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95"/>
      <c r="M472" s="129"/>
      <c r="N472" s="129"/>
      <c r="O472" s="129"/>
      <c r="P472" s="129"/>
    </row>
    <row r="473" spans="1:16" ht="15.75" hidden="1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95"/>
      <c r="M473" s="129"/>
      <c r="N473" s="129"/>
      <c r="O473" s="129"/>
      <c r="P473" s="129"/>
    </row>
    <row r="474" spans="1:16" ht="15.75" hidden="1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95"/>
      <c r="M474" s="129"/>
      <c r="N474" s="129"/>
      <c r="O474" s="129"/>
      <c r="P474" s="129"/>
    </row>
    <row r="475" spans="1:16" ht="15.75" hidden="1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95"/>
      <c r="M475" s="129"/>
      <c r="N475" s="129"/>
      <c r="O475" s="129"/>
      <c r="P475" s="129"/>
    </row>
    <row r="476" spans="1:16" ht="15.75" hidden="1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95"/>
      <c r="M476" s="129"/>
      <c r="N476" s="129"/>
      <c r="O476" s="129"/>
      <c r="P476" s="129"/>
    </row>
    <row r="477" spans="1:16" ht="19.5" customHeight="1" hidden="1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95"/>
      <c r="M477" s="129"/>
      <c r="N477" s="129"/>
      <c r="O477" s="129"/>
      <c r="P477" s="129"/>
    </row>
    <row r="478" spans="1:16" ht="15.75" hidden="1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95"/>
      <c r="M478" s="129"/>
      <c r="N478" s="129"/>
      <c r="O478" s="129"/>
      <c r="P478" s="129"/>
    </row>
    <row r="479" spans="1:16" ht="15.75" hidden="1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95"/>
      <c r="M479" s="129"/>
      <c r="N479" s="129"/>
      <c r="O479" s="129"/>
      <c r="P479" s="129"/>
    </row>
    <row r="480" spans="1:16" ht="15.75" hidden="1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95"/>
      <c r="M480" s="129"/>
      <c r="N480" s="129"/>
      <c r="O480" s="129"/>
      <c r="P480" s="129"/>
    </row>
    <row r="481" spans="1:16" ht="15" customHeight="1" hidden="1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95"/>
      <c r="M481" s="129"/>
      <c r="N481" s="129"/>
      <c r="O481" s="129"/>
      <c r="P481" s="129"/>
    </row>
    <row r="482" spans="1:16" ht="15.75" hidden="1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95"/>
      <c r="M482" s="129"/>
      <c r="N482" s="129"/>
      <c r="O482" s="129"/>
      <c r="P482" s="129"/>
    </row>
    <row r="483" spans="1:16" ht="15.75" hidden="1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95"/>
      <c r="M483" s="129"/>
      <c r="N483" s="129"/>
      <c r="O483" s="129"/>
      <c r="P483" s="129"/>
    </row>
    <row r="484" spans="1:16" ht="15.75" hidden="1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95"/>
      <c r="M484" s="129"/>
      <c r="N484" s="129"/>
      <c r="O484" s="129"/>
      <c r="P484" s="129"/>
    </row>
    <row r="485" spans="1:16" ht="15.75" hidden="1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95"/>
      <c r="M485" s="129"/>
      <c r="N485" s="129"/>
      <c r="O485" s="129"/>
      <c r="P485" s="129"/>
    </row>
    <row r="486" spans="1:16" ht="15.75" hidden="1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95"/>
      <c r="M486" s="129"/>
      <c r="N486" s="129"/>
      <c r="O486" s="129"/>
      <c r="P486" s="129"/>
    </row>
    <row r="487" spans="1:16" ht="15.75" hidden="1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95"/>
      <c r="M487" s="129"/>
      <c r="N487" s="129"/>
      <c r="O487" s="129"/>
      <c r="P487" s="129"/>
    </row>
    <row r="488" spans="1:16" ht="15.75" hidden="1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95"/>
      <c r="M488" s="129"/>
      <c r="N488" s="129"/>
      <c r="O488" s="129"/>
      <c r="P488" s="129"/>
    </row>
    <row r="489" spans="1:16" ht="15.75" hidden="1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95"/>
      <c r="M489" s="129"/>
      <c r="N489" s="129"/>
      <c r="O489" s="129"/>
      <c r="P489" s="129"/>
    </row>
    <row r="490" spans="1:16" ht="15.75" hidden="1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95"/>
      <c r="M490" s="129"/>
      <c r="N490" s="129"/>
      <c r="O490" s="129"/>
      <c r="P490" s="129"/>
    </row>
    <row r="491" spans="1:16" ht="15.75" hidden="1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95"/>
      <c r="M491" s="129"/>
      <c r="N491" s="129"/>
      <c r="O491" s="129"/>
      <c r="P491" s="129"/>
    </row>
    <row r="492" spans="1:16" ht="15.75" hidden="1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95"/>
      <c r="M492" s="129"/>
      <c r="N492" s="129"/>
      <c r="O492" s="129"/>
      <c r="P492" s="129"/>
    </row>
    <row r="493" spans="1:16" ht="15.75" hidden="1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95"/>
      <c r="M493" s="129"/>
      <c r="N493" s="129"/>
      <c r="O493" s="129"/>
      <c r="P493" s="129"/>
    </row>
    <row r="494" spans="1:16" ht="15.75" hidden="1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95"/>
      <c r="M494" s="129"/>
      <c r="N494" s="129"/>
      <c r="O494" s="129"/>
      <c r="P494" s="129"/>
    </row>
    <row r="495" spans="1:16" ht="15.75" hidden="1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95"/>
      <c r="M495" s="129"/>
      <c r="N495" s="129"/>
      <c r="O495" s="129"/>
      <c r="P495" s="129"/>
    </row>
    <row r="496" spans="1:16" ht="15.75" hidden="1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95"/>
      <c r="M496" s="129"/>
      <c r="N496" s="129"/>
      <c r="O496" s="129"/>
      <c r="P496" s="129"/>
    </row>
    <row r="497" spans="1:16" ht="15.75" hidden="1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95"/>
      <c r="M497" s="129"/>
      <c r="N497" s="129"/>
      <c r="O497" s="129"/>
      <c r="P497" s="129"/>
    </row>
    <row r="498" spans="1:16" ht="15.75" hidden="1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95"/>
      <c r="M498" s="129"/>
      <c r="N498" s="129"/>
      <c r="O498" s="129"/>
      <c r="P498" s="129"/>
    </row>
    <row r="499" spans="1:16" ht="15.75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95"/>
      <c r="M499" s="129"/>
      <c r="N499" s="129"/>
      <c r="O499" s="129"/>
      <c r="P499" s="129"/>
    </row>
    <row r="500" spans="1:16" ht="15.75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95"/>
      <c r="M500" s="129"/>
      <c r="N500" s="129"/>
      <c r="O500" s="129"/>
      <c r="P500" s="129"/>
    </row>
    <row r="501" spans="1:16" ht="15.75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95"/>
      <c r="M501" s="129"/>
      <c r="N501" s="129"/>
      <c r="O501" s="129"/>
      <c r="P501" s="129"/>
    </row>
    <row r="502" spans="1:16" ht="15.75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95"/>
      <c r="M502" s="129"/>
      <c r="N502" s="129"/>
      <c r="O502" s="129"/>
      <c r="P502" s="129"/>
    </row>
    <row r="503" spans="1:16" ht="15.75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95"/>
      <c r="M503" s="129"/>
      <c r="N503" s="129"/>
      <c r="O503" s="129"/>
      <c r="P503" s="129"/>
    </row>
    <row r="504" spans="1:16" ht="15.75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95"/>
      <c r="M504" s="129"/>
      <c r="N504" s="129"/>
      <c r="O504" s="129"/>
      <c r="P504" s="129"/>
    </row>
    <row r="505" spans="1:16" ht="15.75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95"/>
      <c r="M505" s="129"/>
      <c r="N505" s="129"/>
      <c r="O505" s="129"/>
      <c r="P505" s="129"/>
    </row>
    <row r="506" spans="1:16" ht="15.75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95"/>
      <c r="M506" s="129"/>
      <c r="N506" s="129"/>
      <c r="O506" s="129"/>
      <c r="P506" s="129"/>
    </row>
    <row r="507" spans="1:16" ht="15.75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95"/>
      <c r="M507" s="129"/>
      <c r="N507" s="129"/>
      <c r="O507" s="129"/>
      <c r="P507" s="129"/>
    </row>
    <row r="508" spans="1:16" ht="15.75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95"/>
      <c r="M508" s="129"/>
      <c r="N508" s="129"/>
      <c r="O508" s="129"/>
      <c r="P508" s="129"/>
    </row>
    <row r="509" spans="1:16" ht="15.75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95"/>
      <c r="M509" s="129"/>
      <c r="N509" s="129"/>
      <c r="O509" s="129"/>
      <c r="P509" s="129"/>
    </row>
    <row r="510" spans="1:16" ht="15.75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95"/>
      <c r="M510" s="129"/>
      <c r="N510" s="129"/>
      <c r="O510" s="129"/>
      <c r="P510" s="129"/>
    </row>
    <row r="511" spans="1:16" ht="15.75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95"/>
      <c r="M511" s="129"/>
      <c r="N511" s="129"/>
      <c r="O511" s="129"/>
      <c r="P511" s="129"/>
    </row>
    <row r="512" spans="1:16" ht="15.75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95"/>
      <c r="M512" s="129"/>
      <c r="N512" s="129"/>
      <c r="O512" s="129"/>
      <c r="P512" s="129"/>
    </row>
    <row r="513" spans="1:16" ht="15.75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95"/>
      <c r="M513" s="129"/>
      <c r="N513" s="129"/>
      <c r="O513" s="129"/>
      <c r="P513" s="129"/>
    </row>
    <row r="514" spans="1:16" ht="15.75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95"/>
      <c r="M514" s="129"/>
      <c r="N514" s="129"/>
      <c r="O514" s="129"/>
      <c r="P514" s="129"/>
    </row>
    <row r="515" spans="1:16" ht="15.75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95"/>
      <c r="M515" s="129"/>
      <c r="N515" s="129"/>
      <c r="O515" s="129"/>
      <c r="P515" s="129"/>
    </row>
    <row r="516" spans="1:16" ht="15.75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95"/>
      <c r="M516" s="129"/>
      <c r="N516" s="129"/>
      <c r="O516" s="129"/>
      <c r="P516" s="129"/>
    </row>
    <row r="517" spans="1:16" ht="15.75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95"/>
      <c r="M517" s="129"/>
      <c r="N517" s="129"/>
      <c r="O517" s="129"/>
      <c r="P517" s="129"/>
    </row>
    <row r="518" spans="1:16" ht="15.75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95"/>
      <c r="M518" s="129"/>
      <c r="N518" s="129"/>
      <c r="O518" s="129"/>
      <c r="P518" s="129"/>
    </row>
    <row r="519" spans="1:16" ht="15.75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95"/>
      <c r="M519" s="129"/>
      <c r="N519" s="129"/>
      <c r="O519" s="129"/>
      <c r="P519" s="129"/>
    </row>
    <row r="520" spans="1:16" ht="15.75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95"/>
      <c r="M520" s="129"/>
      <c r="N520" s="129"/>
      <c r="O520" s="129"/>
      <c r="P520" s="129"/>
    </row>
    <row r="521" spans="1:16" ht="15.75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95"/>
      <c r="M521" s="129"/>
      <c r="N521" s="129"/>
      <c r="O521" s="129"/>
      <c r="P521" s="129"/>
    </row>
    <row r="522" spans="1:16" ht="15.75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95"/>
      <c r="M522" s="129"/>
      <c r="N522" s="129"/>
      <c r="O522" s="129"/>
      <c r="P522" s="129"/>
    </row>
    <row r="523" spans="1:16" ht="15.75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95"/>
      <c r="M523" s="129"/>
      <c r="N523" s="129"/>
      <c r="O523" s="129"/>
      <c r="P523" s="129"/>
    </row>
    <row r="524" spans="1:16" ht="15.75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95"/>
      <c r="M524" s="129"/>
      <c r="N524" s="129"/>
      <c r="O524" s="129"/>
      <c r="P524" s="129"/>
    </row>
    <row r="525" spans="1:16" ht="15.75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95"/>
      <c r="M525" s="129"/>
      <c r="N525" s="129"/>
      <c r="O525" s="129"/>
      <c r="P525" s="129"/>
    </row>
    <row r="526" spans="1:16" ht="15.75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95"/>
      <c r="M526" s="129"/>
      <c r="N526" s="129"/>
      <c r="O526" s="129"/>
      <c r="P526" s="129"/>
    </row>
    <row r="527" spans="1:16" ht="15.75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95"/>
      <c r="M527" s="129"/>
      <c r="N527" s="129"/>
      <c r="O527" s="129"/>
      <c r="P527" s="129"/>
    </row>
    <row r="528" spans="1:16" ht="15.75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95"/>
      <c r="M528" s="129"/>
      <c r="N528" s="129"/>
      <c r="O528" s="129"/>
      <c r="P528" s="129"/>
    </row>
    <row r="529" spans="1:16" ht="15.75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95"/>
      <c r="M529" s="129"/>
      <c r="N529" s="129"/>
      <c r="O529" s="129"/>
      <c r="P529" s="129"/>
    </row>
    <row r="530" spans="1:16" ht="15.75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95"/>
      <c r="M530" s="129"/>
      <c r="N530" s="129"/>
      <c r="O530" s="129"/>
      <c r="P530" s="129"/>
    </row>
    <row r="531" spans="1:16" ht="15.75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95"/>
      <c r="M531" s="129"/>
      <c r="N531" s="129"/>
      <c r="O531" s="129"/>
      <c r="P531" s="129"/>
    </row>
    <row r="532" spans="1:16" ht="15.75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95"/>
      <c r="M532" s="129"/>
      <c r="N532" s="129"/>
      <c r="O532" s="129"/>
      <c r="P532" s="129"/>
    </row>
    <row r="533" spans="1:16" ht="15.75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95"/>
      <c r="M533" s="129"/>
      <c r="N533" s="129"/>
      <c r="O533" s="129"/>
      <c r="P533" s="129"/>
    </row>
    <row r="534" spans="1:16" ht="15.75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95"/>
      <c r="M534" s="129"/>
      <c r="N534" s="129"/>
      <c r="O534" s="129"/>
      <c r="P534" s="129"/>
    </row>
    <row r="535" spans="1:16" ht="15.75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95"/>
      <c r="M535" s="129"/>
      <c r="N535" s="129"/>
      <c r="O535" s="129"/>
      <c r="P535" s="129"/>
    </row>
    <row r="536" spans="1:16" ht="15.75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95"/>
      <c r="M536" s="129"/>
      <c r="N536" s="129"/>
      <c r="O536" s="129"/>
      <c r="P536" s="129"/>
    </row>
    <row r="537" spans="1:16" ht="15.75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95"/>
      <c r="M537" s="129"/>
      <c r="N537" s="129"/>
      <c r="O537" s="129"/>
      <c r="P537" s="129"/>
    </row>
    <row r="538" spans="1:16" ht="15.75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95"/>
      <c r="M538" s="129"/>
      <c r="N538" s="129"/>
      <c r="O538" s="129"/>
      <c r="P538" s="129"/>
    </row>
    <row r="539" spans="1:16" ht="15.75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95"/>
      <c r="M539" s="129"/>
      <c r="N539" s="129"/>
      <c r="O539" s="129"/>
      <c r="P539" s="129"/>
    </row>
    <row r="540" spans="1:16" ht="15.75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95"/>
      <c r="M540" s="129"/>
      <c r="N540" s="129"/>
      <c r="O540" s="129"/>
      <c r="P540" s="129"/>
    </row>
    <row r="541" spans="1:16" ht="15.75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95"/>
      <c r="M541" s="129"/>
      <c r="N541" s="129"/>
      <c r="O541" s="129"/>
      <c r="P541" s="129"/>
    </row>
    <row r="542" spans="1:16" ht="15.75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95"/>
      <c r="M542" s="129"/>
      <c r="N542" s="129"/>
      <c r="O542" s="129"/>
      <c r="P542" s="129"/>
    </row>
    <row r="543" spans="1:16" ht="15.75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95"/>
      <c r="M543" s="129"/>
      <c r="N543" s="129"/>
      <c r="O543" s="129"/>
      <c r="P543" s="129"/>
    </row>
    <row r="544" spans="1:16" ht="15.75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95"/>
      <c r="M544" s="129"/>
      <c r="N544" s="129"/>
      <c r="O544" s="129"/>
      <c r="P544" s="129"/>
    </row>
    <row r="545" spans="1:16" ht="15.75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95"/>
      <c r="M545" s="129"/>
      <c r="N545" s="129"/>
      <c r="O545" s="129"/>
      <c r="P545" s="129"/>
    </row>
    <row r="546" spans="1:16" ht="15.75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95"/>
      <c r="M546" s="129"/>
      <c r="N546" s="129"/>
      <c r="O546" s="129"/>
      <c r="P546" s="129"/>
    </row>
    <row r="547" spans="1:16" ht="15.75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95"/>
      <c r="M547" s="129"/>
      <c r="N547" s="129"/>
      <c r="O547" s="129"/>
      <c r="P547" s="129"/>
    </row>
    <row r="548" spans="1:16" ht="15.75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95"/>
      <c r="M548" s="129"/>
      <c r="N548" s="129"/>
      <c r="O548" s="129"/>
      <c r="P548" s="129"/>
    </row>
    <row r="549" spans="1:16" ht="15.75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95"/>
      <c r="M549" s="129"/>
      <c r="N549" s="129"/>
      <c r="O549" s="129"/>
      <c r="P549" s="129"/>
    </row>
    <row r="550" spans="1:16" ht="15.75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95"/>
      <c r="M550" s="129"/>
      <c r="N550" s="129"/>
      <c r="O550" s="129"/>
      <c r="P550" s="129"/>
    </row>
    <row r="551" spans="1:16" ht="15.75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95"/>
      <c r="M551" s="129"/>
      <c r="N551" s="129"/>
      <c r="O551" s="129"/>
      <c r="P551" s="129"/>
    </row>
    <row r="552" spans="1:16" ht="15.75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95"/>
      <c r="M552" s="129"/>
      <c r="N552" s="129"/>
      <c r="O552" s="129"/>
      <c r="P552" s="129"/>
    </row>
    <row r="553" spans="1:16" ht="15.75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95"/>
      <c r="M553" s="129"/>
      <c r="N553" s="129"/>
      <c r="O553" s="129"/>
      <c r="P553" s="129"/>
    </row>
    <row r="554" spans="1:16" ht="15.75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95"/>
      <c r="M554" s="129"/>
      <c r="N554" s="129"/>
      <c r="O554" s="129"/>
      <c r="P554" s="129"/>
    </row>
    <row r="555" spans="1:16" ht="15.75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95"/>
      <c r="M555" s="129"/>
      <c r="N555" s="129"/>
      <c r="O555" s="129"/>
      <c r="P555" s="129"/>
    </row>
    <row r="556" spans="1:16" ht="15.75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95"/>
      <c r="M556" s="129"/>
      <c r="N556" s="129"/>
      <c r="O556" s="129"/>
      <c r="P556" s="129"/>
    </row>
    <row r="557" spans="1:16" ht="15.75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95"/>
      <c r="M557" s="129"/>
      <c r="N557" s="129"/>
      <c r="O557" s="129"/>
      <c r="P557" s="129"/>
    </row>
    <row r="558" spans="1:16" ht="15.7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95"/>
      <c r="M558" s="129"/>
      <c r="N558" s="129"/>
      <c r="O558" s="129"/>
      <c r="P558" s="129"/>
    </row>
    <row r="559" spans="1:16" ht="15.75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95"/>
      <c r="M559" s="129"/>
      <c r="N559" s="129"/>
      <c r="O559" s="129"/>
      <c r="P559" s="129"/>
    </row>
    <row r="560" spans="1:16" ht="15.75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95"/>
      <c r="M560" s="129"/>
      <c r="N560" s="129"/>
      <c r="O560" s="129"/>
      <c r="P560" s="129"/>
    </row>
    <row r="561" spans="1:16" ht="15.75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95"/>
      <c r="M561" s="129"/>
      <c r="N561" s="129"/>
      <c r="O561" s="129"/>
      <c r="P561" s="129"/>
    </row>
    <row r="562" spans="1:16" ht="15.75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95"/>
      <c r="M562" s="129"/>
      <c r="N562" s="129"/>
      <c r="O562" s="129"/>
      <c r="P562" s="129"/>
    </row>
    <row r="563" spans="1:16" ht="15.75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95"/>
      <c r="M563" s="129"/>
      <c r="N563" s="129"/>
      <c r="O563" s="129"/>
      <c r="P563" s="129"/>
    </row>
    <row r="564" spans="1:16" ht="15.75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95"/>
      <c r="M564" s="129"/>
      <c r="N564" s="129"/>
      <c r="O564" s="129"/>
      <c r="P564" s="129"/>
    </row>
    <row r="565" spans="1:16" ht="15.75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95"/>
      <c r="M565" s="129"/>
      <c r="N565" s="129"/>
      <c r="O565" s="129"/>
      <c r="P565" s="129"/>
    </row>
    <row r="566" spans="1:16" ht="15.75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95"/>
      <c r="M566" s="129"/>
      <c r="N566" s="129"/>
      <c r="O566" s="129"/>
      <c r="P566" s="129"/>
    </row>
    <row r="567" spans="1:16" ht="15.75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95"/>
      <c r="M567" s="129"/>
      <c r="N567" s="129"/>
      <c r="O567" s="129"/>
      <c r="P567" s="129"/>
    </row>
    <row r="568" spans="1:16" ht="15.75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95"/>
      <c r="M568" s="129"/>
      <c r="N568" s="129"/>
      <c r="O568" s="129"/>
      <c r="P568" s="129"/>
    </row>
    <row r="569" spans="1:16" ht="15.75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95"/>
      <c r="M569" s="129"/>
      <c r="N569" s="129"/>
      <c r="O569" s="129"/>
      <c r="P569" s="129"/>
    </row>
    <row r="570" spans="1:16" ht="15.75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95"/>
      <c r="M570" s="129"/>
      <c r="N570" s="129"/>
      <c r="O570" s="129"/>
      <c r="P570" s="129"/>
    </row>
    <row r="571" spans="1:16" ht="15.75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95"/>
      <c r="M571" s="129"/>
      <c r="N571" s="129"/>
      <c r="O571" s="129"/>
      <c r="P571" s="129"/>
    </row>
    <row r="572" spans="1:16" ht="15.75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95"/>
      <c r="M572" s="129"/>
      <c r="N572" s="129"/>
      <c r="O572" s="129"/>
      <c r="P572" s="129"/>
    </row>
    <row r="573" spans="1:16" ht="15.75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95"/>
      <c r="M573" s="129"/>
      <c r="N573" s="129"/>
      <c r="O573" s="129"/>
      <c r="P573" s="129"/>
    </row>
    <row r="574" spans="1:16" ht="15.75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95"/>
      <c r="M574" s="129"/>
      <c r="N574" s="129"/>
      <c r="O574" s="129"/>
      <c r="P574" s="129"/>
    </row>
    <row r="575" spans="1:16" ht="15.75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95"/>
      <c r="M575" s="129"/>
      <c r="N575" s="129"/>
      <c r="O575" s="129"/>
      <c r="P575" s="129"/>
    </row>
    <row r="576" spans="1:16" ht="15.75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95"/>
      <c r="M576" s="129"/>
      <c r="N576" s="129"/>
      <c r="O576" s="129"/>
      <c r="P576" s="129"/>
    </row>
    <row r="577" spans="1:16" ht="15.75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95"/>
      <c r="M577" s="129"/>
      <c r="N577" s="129"/>
      <c r="O577" s="129"/>
      <c r="P577" s="129"/>
    </row>
    <row r="578" spans="1:16" ht="15.75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95"/>
      <c r="M578" s="129"/>
      <c r="N578" s="129"/>
      <c r="O578" s="129"/>
      <c r="P578" s="129"/>
    </row>
    <row r="579" spans="1:16" ht="15.75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95"/>
      <c r="M579" s="129"/>
      <c r="N579" s="129"/>
      <c r="O579" s="129"/>
      <c r="P579" s="129"/>
    </row>
    <row r="580" spans="1:16" ht="15.75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95"/>
      <c r="M580" s="129"/>
      <c r="N580" s="129"/>
      <c r="O580" s="129"/>
      <c r="P580" s="129"/>
    </row>
    <row r="581" spans="1:16" ht="15.75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95"/>
      <c r="M581" s="129"/>
      <c r="N581" s="129"/>
      <c r="O581" s="129"/>
      <c r="P581" s="129"/>
    </row>
    <row r="582" spans="1:16" ht="15.75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95"/>
      <c r="M582" s="129"/>
      <c r="N582" s="129"/>
      <c r="O582" s="129"/>
      <c r="P582" s="129"/>
    </row>
    <row r="583" spans="1:16" ht="15.75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95"/>
      <c r="M583" s="129"/>
      <c r="N583" s="129"/>
      <c r="O583" s="129"/>
      <c r="P583" s="129"/>
    </row>
    <row r="584" spans="1:16" ht="15.75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95"/>
      <c r="M584" s="129"/>
      <c r="N584" s="129"/>
      <c r="O584" s="129"/>
      <c r="P584" s="129"/>
    </row>
    <row r="585" spans="1:16" ht="15.75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95"/>
      <c r="M585" s="129"/>
      <c r="N585" s="129"/>
      <c r="O585" s="129"/>
      <c r="P585" s="129"/>
    </row>
    <row r="586" spans="1:16" ht="15.75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95"/>
      <c r="M586" s="129"/>
      <c r="N586" s="129"/>
      <c r="O586" s="129"/>
      <c r="P586" s="129"/>
    </row>
    <row r="587" spans="1:16" ht="15.75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95"/>
      <c r="M587" s="129"/>
      <c r="N587" s="129"/>
      <c r="O587" s="129"/>
      <c r="P587" s="129"/>
    </row>
    <row r="588" spans="1:16" ht="15.75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95"/>
      <c r="M588" s="129"/>
      <c r="N588" s="129"/>
      <c r="O588" s="129"/>
      <c r="P588" s="129"/>
    </row>
    <row r="589" spans="1:16" ht="15.75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95"/>
      <c r="M589" s="129"/>
      <c r="N589" s="129"/>
      <c r="O589" s="129"/>
      <c r="P589" s="129"/>
    </row>
    <row r="590" spans="1:16" ht="15.75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95"/>
      <c r="M590" s="129"/>
      <c r="N590" s="129"/>
      <c r="O590" s="129"/>
      <c r="P590" s="129"/>
    </row>
    <row r="591" spans="1:16" ht="15.75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95"/>
      <c r="M591" s="129"/>
      <c r="N591" s="129"/>
      <c r="O591" s="129"/>
      <c r="P591" s="129"/>
    </row>
    <row r="592" spans="1:16" ht="15.75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95"/>
      <c r="M592" s="129"/>
      <c r="N592" s="129"/>
      <c r="O592" s="129"/>
      <c r="P592" s="129"/>
    </row>
    <row r="593" spans="1:16" ht="15.75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95"/>
      <c r="M593" s="129"/>
      <c r="N593" s="129"/>
      <c r="O593" s="129"/>
      <c r="P593" s="129"/>
    </row>
    <row r="594" spans="1:16" ht="15.75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95"/>
      <c r="M594" s="129"/>
      <c r="N594" s="129"/>
      <c r="O594" s="129"/>
      <c r="P594" s="129"/>
    </row>
    <row r="595" spans="1:16" ht="15.75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95"/>
      <c r="M595" s="129"/>
      <c r="N595" s="129"/>
      <c r="O595" s="129"/>
      <c r="P595" s="129"/>
    </row>
    <row r="596" spans="1:16" ht="15.75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95"/>
      <c r="M596" s="129"/>
      <c r="N596" s="129"/>
      <c r="O596" s="129"/>
      <c r="P596" s="129"/>
    </row>
    <row r="597" spans="1:16" ht="15.75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95"/>
      <c r="M597" s="129"/>
      <c r="N597" s="129"/>
      <c r="O597" s="129"/>
      <c r="P597" s="129"/>
    </row>
    <row r="598" spans="1:16" ht="15.75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95"/>
      <c r="M598" s="129"/>
      <c r="N598" s="129"/>
      <c r="O598" s="129"/>
      <c r="P598" s="129"/>
    </row>
    <row r="599" spans="1:16" ht="15.75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95"/>
      <c r="M599" s="129"/>
      <c r="N599" s="129"/>
      <c r="O599" s="129"/>
      <c r="P599" s="129"/>
    </row>
    <row r="600" spans="1:16" ht="15.75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95"/>
      <c r="M600" s="129"/>
      <c r="N600" s="129"/>
      <c r="O600" s="129"/>
      <c r="P600" s="129"/>
    </row>
    <row r="601" spans="1:16" ht="15.75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95"/>
      <c r="M601" s="129"/>
      <c r="N601" s="129"/>
      <c r="O601" s="129"/>
      <c r="P601" s="129"/>
    </row>
    <row r="602" spans="1:16" ht="15.75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95"/>
      <c r="M602" s="129"/>
      <c r="N602" s="129"/>
      <c r="O602" s="129"/>
      <c r="P602" s="129"/>
    </row>
    <row r="603" spans="1:16" ht="15.75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95"/>
      <c r="M603" s="129"/>
      <c r="N603" s="129"/>
      <c r="O603" s="129"/>
      <c r="P603" s="129"/>
    </row>
    <row r="604" spans="1:16" ht="15.75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95"/>
      <c r="M604" s="129"/>
      <c r="N604" s="129"/>
      <c r="O604" s="129"/>
      <c r="P604" s="129"/>
    </row>
    <row r="605" spans="1:16" ht="15.75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95"/>
      <c r="M605" s="129"/>
      <c r="N605" s="129"/>
      <c r="O605" s="129"/>
      <c r="P605" s="129"/>
    </row>
    <row r="606" spans="1:16" ht="15.75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95"/>
      <c r="M606" s="129"/>
      <c r="N606" s="129"/>
      <c r="O606" s="129"/>
      <c r="P606" s="129"/>
    </row>
    <row r="607" spans="1:16" ht="15.75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95"/>
      <c r="M607" s="129"/>
      <c r="N607" s="129"/>
      <c r="O607" s="129"/>
      <c r="P607" s="129"/>
    </row>
    <row r="608" spans="1:16" ht="15.75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95"/>
      <c r="M608" s="129"/>
      <c r="N608" s="129"/>
      <c r="O608" s="129"/>
      <c r="P608" s="129"/>
    </row>
    <row r="609" spans="1:16" ht="15.75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95"/>
      <c r="M609" s="129"/>
      <c r="N609" s="129"/>
      <c r="O609" s="129"/>
      <c r="P609" s="129"/>
    </row>
    <row r="610" spans="1:16" ht="15.75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95"/>
      <c r="M610" s="129"/>
      <c r="N610" s="129"/>
      <c r="O610" s="129"/>
      <c r="P610" s="129"/>
    </row>
    <row r="611" spans="1:16" ht="15.75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95"/>
      <c r="M611" s="129"/>
      <c r="N611" s="129"/>
      <c r="O611" s="129"/>
      <c r="P611" s="129"/>
    </row>
    <row r="612" spans="1:16" ht="15.75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95"/>
      <c r="M612" s="129"/>
      <c r="N612" s="129"/>
      <c r="O612" s="129"/>
      <c r="P612" s="129"/>
    </row>
    <row r="613" spans="1:16" ht="15.75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95"/>
      <c r="M613" s="129"/>
      <c r="N613" s="129"/>
      <c r="O613" s="129"/>
      <c r="P613" s="129"/>
    </row>
    <row r="614" spans="1:16" ht="15.75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95"/>
      <c r="M614" s="129"/>
      <c r="N614" s="129"/>
      <c r="O614" s="129"/>
      <c r="P614" s="129"/>
    </row>
    <row r="615" spans="1:16" ht="15.75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95"/>
      <c r="M615" s="129"/>
      <c r="N615" s="129"/>
      <c r="O615" s="129"/>
      <c r="P615" s="129"/>
    </row>
    <row r="616" spans="1:16" ht="15.75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95"/>
      <c r="M616" s="129"/>
      <c r="N616" s="129"/>
      <c r="O616" s="129"/>
      <c r="P616" s="129"/>
    </row>
    <row r="617" spans="1:16" ht="15.75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95"/>
      <c r="M617" s="129"/>
      <c r="N617" s="129"/>
      <c r="O617" s="129"/>
      <c r="P617" s="129"/>
    </row>
    <row r="618" spans="1:16" ht="15.75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95"/>
      <c r="M618" s="129"/>
      <c r="N618" s="129"/>
      <c r="O618" s="129"/>
      <c r="P618" s="129"/>
    </row>
    <row r="619" spans="1:16" ht="15.75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95"/>
      <c r="M619" s="129"/>
      <c r="N619" s="129"/>
      <c r="O619" s="129"/>
      <c r="P619" s="129"/>
    </row>
    <row r="620" spans="1:16" ht="15.75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95"/>
      <c r="M620" s="129"/>
      <c r="N620" s="129"/>
      <c r="O620" s="129"/>
      <c r="P620" s="129"/>
    </row>
    <row r="621" spans="1:16" ht="15.75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95"/>
      <c r="M621" s="129"/>
      <c r="N621" s="129"/>
      <c r="O621" s="129"/>
      <c r="P621" s="129"/>
    </row>
    <row r="622" spans="1:16" ht="15.75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95"/>
      <c r="M622" s="129"/>
      <c r="N622" s="129"/>
      <c r="O622" s="129"/>
      <c r="P622" s="129"/>
    </row>
    <row r="623" spans="1:16" ht="15.75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95"/>
      <c r="M623" s="129"/>
      <c r="N623" s="129"/>
      <c r="O623" s="129"/>
      <c r="P623" s="129"/>
    </row>
    <row r="624" spans="1:16" ht="15.75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95"/>
      <c r="M624" s="129"/>
      <c r="N624" s="129"/>
      <c r="O624" s="129"/>
      <c r="P624" s="129"/>
    </row>
    <row r="625" spans="1:16" ht="15.75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95"/>
      <c r="M625" s="129"/>
      <c r="N625" s="129"/>
      <c r="O625" s="129"/>
      <c r="P625" s="129"/>
    </row>
    <row r="626" spans="1:16" ht="15.75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95"/>
      <c r="M626" s="129"/>
      <c r="N626" s="129"/>
      <c r="O626" s="129"/>
      <c r="P626" s="129"/>
    </row>
    <row r="627" spans="1:16" ht="15.75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95"/>
      <c r="M627" s="129"/>
      <c r="N627" s="129"/>
      <c r="O627" s="129"/>
      <c r="P627" s="129"/>
    </row>
    <row r="628" spans="1:16" ht="15.75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95"/>
      <c r="M628" s="129"/>
      <c r="N628" s="129"/>
      <c r="O628" s="129"/>
      <c r="P628" s="129"/>
    </row>
    <row r="629" spans="1:16" ht="15.75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95"/>
      <c r="M629" s="129"/>
      <c r="N629" s="129"/>
      <c r="O629" s="129"/>
      <c r="P629" s="129"/>
    </row>
    <row r="630" spans="1:16" ht="15.75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95"/>
      <c r="M630" s="129"/>
      <c r="N630" s="129"/>
      <c r="O630" s="129"/>
      <c r="P630" s="129"/>
    </row>
    <row r="631" spans="1:16" ht="15.75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95"/>
      <c r="M631" s="129"/>
      <c r="N631" s="129"/>
      <c r="O631" s="129"/>
      <c r="P631" s="129"/>
    </row>
    <row r="632" spans="1:16" ht="15.75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95"/>
      <c r="M632" s="129"/>
      <c r="N632" s="129"/>
      <c r="O632" s="129"/>
      <c r="P632" s="129"/>
    </row>
    <row r="633" spans="1:16" ht="15.75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95"/>
      <c r="M633" s="129"/>
      <c r="N633" s="129"/>
      <c r="O633" s="129"/>
      <c r="P633" s="129"/>
    </row>
    <row r="634" spans="1:16" ht="15.75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95"/>
      <c r="M634" s="129"/>
      <c r="N634" s="129"/>
      <c r="O634" s="129"/>
      <c r="P634" s="129"/>
    </row>
    <row r="635" spans="1:16" ht="15.75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95"/>
      <c r="M635" s="129"/>
      <c r="N635" s="129"/>
      <c r="O635" s="129"/>
      <c r="P635" s="129"/>
    </row>
    <row r="636" spans="1:16" ht="15.75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95"/>
      <c r="M636" s="129"/>
      <c r="N636" s="129"/>
      <c r="O636" s="129"/>
      <c r="P636" s="129"/>
    </row>
    <row r="637" spans="1:16" ht="15.75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95"/>
      <c r="M637" s="129"/>
      <c r="N637" s="129"/>
      <c r="O637" s="129"/>
      <c r="P637" s="129"/>
    </row>
    <row r="638" spans="1:16" ht="15.75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95"/>
      <c r="M638" s="129"/>
      <c r="N638" s="129"/>
      <c r="O638" s="129"/>
      <c r="P638" s="129"/>
    </row>
    <row r="639" spans="1:16" ht="15.75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95"/>
      <c r="M639" s="129"/>
      <c r="N639" s="129"/>
      <c r="O639" s="129"/>
      <c r="P639" s="129"/>
    </row>
    <row r="640" spans="1:16" ht="15.75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95"/>
      <c r="M640" s="129"/>
      <c r="N640" s="129"/>
      <c r="O640" s="129"/>
      <c r="P640" s="129"/>
    </row>
    <row r="641" spans="1:16" ht="15.75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95"/>
      <c r="M641" s="129"/>
      <c r="N641" s="129"/>
      <c r="O641" s="129"/>
      <c r="P641" s="129"/>
    </row>
    <row r="642" spans="1:16" ht="15.75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95"/>
      <c r="M642" s="129"/>
      <c r="N642" s="129"/>
      <c r="O642" s="129"/>
      <c r="P642" s="129"/>
    </row>
    <row r="643" spans="1:16" ht="15.75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95"/>
      <c r="M643" s="129"/>
      <c r="N643" s="129"/>
      <c r="O643" s="129"/>
      <c r="P643" s="129"/>
    </row>
    <row r="644" spans="1:16" ht="15.75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95"/>
      <c r="M644" s="129"/>
      <c r="N644" s="129"/>
      <c r="O644" s="129"/>
      <c r="P644" s="129"/>
    </row>
    <row r="645" spans="1:16" ht="15.75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95"/>
      <c r="M645" s="129"/>
      <c r="N645" s="129"/>
      <c r="O645" s="129"/>
      <c r="P645" s="129"/>
    </row>
    <row r="646" spans="1:16" ht="15.75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95"/>
      <c r="M646" s="129"/>
      <c r="N646" s="129"/>
      <c r="O646" s="129"/>
      <c r="P646" s="129"/>
    </row>
    <row r="647" spans="1:16" ht="15.75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95"/>
      <c r="M647" s="129"/>
      <c r="N647" s="129"/>
      <c r="O647" s="129"/>
      <c r="P647" s="129"/>
    </row>
    <row r="648" spans="1:16" ht="15.75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95"/>
      <c r="M648" s="129"/>
      <c r="N648" s="129"/>
      <c r="O648" s="129"/>
      <c r="P648" s="129"/>
    </row>
    <row r="649" spans="1:16" ht="15.75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95"/>
      <c r="M649" s="129"/>
      <c r="N649" s="129"/>
      <c r="O649" s="129"/>
      <c r="P649" s="129"/>
    </row>
    <row r="650" spans="1:16" ht="15.75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95"/>
      <c r="M650" s="129"/>
      <c r="N650" s="129"/>
      <c r="O650" s="129"/>
      <c r="P650" s="129"/>
    </row>
    <row r="651" spans="1:16" ht="15.75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95"/>
      <c r="M651" s="129"/>
      <c r="N651" s="129"/>
      <c r="O651" s="129"/>
      <c r="P651" s="129"/>
    </row>
    <row r="652" spans="1:16" ht="15.75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95"/>
      <c r="M652" s="129"/>
      <c r="N652" s="129"/>
      <c r="O652" s="129"/>
      <c r="P652" s="129"/>
    </row>
    <row r="653" spans="1:16" ht="15.75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95"/>
      <c r="M653" s="129"/>
      <c r="N653" s="129"/>
      <c r="O653" s="129"/>
      <c r="P653" s="129"/>
    </row>
    <row r="654" spans="1:16" ht="15.75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95"/>
      <c r="M654" s="129"/>
      <c r="N654" s="129"/>
      <c r="O654" s="129"/>
      <c r="P654" s="129"/>
    </row>
    <row r="655" spans="1:16" ht="15.75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95"/>
      <c r="M655" s="129"/>
      <c r="N655" s="129"/>
      <c r="O655" s="129"/>
      <c r="P655" s="129"/>
    </row>
    <row r="656" spans="1:16" ht="15.75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95"/>
      <c r="M656" s="129"/>
      <c r="N656" s="129"/>
      <c r="O656" s="129"/>
      <c r="P656" s="129"/>
    </row>
    <row r="657" spans="1:16" ht="15.75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95"/>
      <c r="M657" s="129"/>
      <c r="N657" s="129"/>
      <c r="O657" s="129"/>
      <c r="P657" s="129"/>
    </row>
    <row r="658" spans="1:16" ht="15.75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95"/>
      <c r="M658" s="129"/>
      <c r="N658" s="129"/>
      <c r="O658" s="129"/>
      <c r="P658" s="129"/>
    </row>
    <row r="659" spans="1:16" ht="15.75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95"/>
      <c r="M659" s="129"/>
      <c r="N659" s="129"/>
      <c r="O659" s="129"/>
      <c r="P659" s="129"/>
    </row>
    <row r="660" spans="1:16" ht="15.75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95"/>
      <c r="M660" s="129"/>
      <c r="N660" s="129"/>
      <c r="O660" s="129"/>
      <c r="P660" s="129"/>
    </row>
    <row r="661" spans="1:16" ht="15.75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95"/>
      <c r="M661" s="129"/>
      <c r="N661" s="129"/>
      <c r="O661" s="129"/>
      <c r="P661" s="129"/>
    </row>
    <row r="662" spans="1:16" ht="15.75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95"/>
      <c r="M662" s="129"/>
      <c r="N662" s="129"/>
      <c r="O662" s="129"/>
      <c r="P662" s="129"/>
    </row>
    <row r="663" spans="1:16" ht="15.75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95"/>
      <c r="M663" s="129"/>
      <c r="N663" s="129"/>
      <c r="O663" s="129"/>
      <c r="P663" s="129"/>
    </row>
    <row r="664" spans="1:16" ht="15.75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95"/>
      <c r="M664" s="129"/>
      <c r="N664" s="129"/>
      <c r="O664" s="129"/>
      <c r="P664" s="129"/>
    </row>
    <row r="665" spans="1:16" ht="15.75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95"/>
      <c r="M665" s="129"/>
      <c r="N665" s="129"/>
      <c r="O665" s="129"/>
      <c r="P665" s="129"/>
    </row>
    <row r="666" spans="1:16" ht="15.75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95"/>
      <c r="M666" s="129"/>
      <c r="N666" s="129"/>
      <c r="O666" s="129"/>
      <c r="P666" s="129"/>
    </row>
    <row r="667" spans="1:16" ht="15.75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95"/>
      <c r="M667" s="129"/>
      <c r="N667" s="129"/>
      <c r="O667" s="129"/>
      <c r="P667" s="129"/>
    </row>
    <row r="668" spans="1:16" ht="15.75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95"/>
      <c r="M668" s="129"/>
      <c r="N668" s="129"/>
      <c r="O668" s="129"/>
      <c r="P668" s="129"/>
    </row>
    <row r="669" spans="1:16" ht="15.75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95"/>
      <c r="M669" s="129"/>
      <c r="N669" s="129"/>
      <c r="O669" s="129"/>
      <c r="P669" s="129"/>
    </row>
    <row r="670" spans="1:16" ht="15.75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95"/>
      <c r="M670" s="129"/>
      <c r="N670" s="129"/>
      <c r="O670" s="129"/>
      <c r="P670" s="129"/>
    </row>
    <row r="671" spans="1:16" ht="15.75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95"/>
      <c r="M671" s="129"/>
      <c r="N671" s="129"/>
      <c r="O671" s="129"/>
      <c r="P671" s="129"/>
    </row>
    <row r="672" spans="1:16" ht="15.75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95"/>
      <c r="M672" s="129"/>
      <c r="N672" s="129"/>
      <c r="O672" s="129"/>
      <c r="P672" s="129"/>
    </row>
    <row r="673" spans="1:16" ht="15.75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95"/>
      <c r="M673" s="129"/>
      <c r="N673" s="129"/>
      <c r="O673" s="129"/>
      <c r="P673" s="129"/>
    </row>
    <row r="674" spans="1:16" ht="15.75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95"/>
      <c r="M674" s="129"/>
      <c r="N674" s="129"/>
      <c r="O674" s="129"/>
      <c r="P674" s="129"/>
    </row>
    <row r="675" spans="1:16" ht="15.75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95"/>
      <c r="M675" s="129"/>
      <c r="N675" s="129"/>
      <c r="O675" s="129"/>
      <c r="P675" s="129"/>
    </row>
    <row r="676" spans="1:16" ht="15.75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95"/>
      <c r="M676" s="129"/>
      <c r="N676" s="129"/>
      <c r="O676" s="129"/>
      <c r="P676" s="129"/>
    </row>
    <row r="677" spans="1:16" ht="15.75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95"/>
      <c r="M677" s="129"/>
      <c r="N677" s="129"/>
      <c r="O677" s="129"/>
      <c r="P677" s="129"/>
    </row>
    <row r="678" spans="1:16" ht="15.75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95"/>
      <c r="M678" s="129"/>
      <c r="N678" s="129"/>
      <c r="O678" s="129"/>
      <c r="P678" s="129"/>
    </row>
    <row r="679" spans="1:16" ht="15.75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95"/>
      <c r="M679" s="129"/>
      <c r="N679" s="129"/>
      <c r="O679" s="129"/>
      <c r="P679" s="129"/>
    </row>
    <row r="680" spans="1:16" ht="15.75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95"/>
      <c r="M680" s="129"/>
      <c r="N680" s="129"/>
      <c r="O680" s="129"/>
      <c r="P680" s="129"/>
    </row>
    <row r="681" spans="1:16" ht="15.75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95"/>
      <c r="M681" s="129"/>
      <c r="N681" s="129"/>
      <c r="O681" s="129"/>
      <c r="P681" s="129"/>
    </row>
    <row r="682" spans="1:16" ht="15.75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95"/>
      <c r="M682" s="129"/>
      <c r="N682" s="129"/>
      <c r="O682" s="129"/>
      <c r="P682" s="129"/>
    </row>
    <row r="683" spans="1:16" ht="15.75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95"/>
      <c r="M683" s="129"/>
      <c r="N683" s="129"/>
      <c r="O683" s="129"/>
      <c r="P683" s="129"/>
    </row>
    <row r="684" spans="1:16" ht="15.75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95"/>
      <c r="M684" s="129"/>
      <c r="N684" s="129"/>
      <c r="O684" s="129"/>
      <c r="P684" s="129"/>
    </row>
    <row r="685" spans="1:16" ht="15.75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95"/>
      <c r="M685" s="129"/>
      <c r="N685" s="129"/>
      <c r="O685" s="129"/>
      <c r="P685" s="129"/>
    </row>
    <row r="686" spans="1:16" ht="15.75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95"/>
      <c r="M686" s="129"/>
      <c r="N686" s="129"/>
      <c r="O686" s="129"/>
      <c r="P686" s="129"/>
    </row>
    <row r="687" spans="1:16" ht="15.75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95"/>
      <c r="M687" s="129"/>
      <c r="N687" s="129"/>
      <c r="O687" s="129"/>
      <c r="P687" s="129"/>
    </row>
    <row r="688" spans="1:16" ht="15.75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95"/>
      <c r="M688" s="129"/>
      <c r="N688" s="129"/>
      <c r="O688" s="129"/>
      <c r="P688" s="129"/>
    </row>
    <row r="689" spans="1:16" ht="15.75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95"/>
      <c r="M689" s="129"/>
      <c r="N689" s="129"/>
      <c r="O689" s="129"/>
      <c r="P689" s="129"/>
    </row>
    <row r="690" spans="1:16" ht="15.75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95"/>
      <c r="M690" s="129"/>
      <c r="N690" s="129"/>
      <c r="O690" s="129"/>
      <c r="P690" s="129"/>
    </row>
    <row r="691" spans="1:16" ht="15.75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95"/>
      <c r="M691" s="129"/>
      <c r="N691" s="129"/>
      <c r="O691" s="129"/>
      <c r="P691" s="129"/>
    </row>
    <row r="692" spans="1:16" ht="15.75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95"/>
      <c r="M692" s="129"/>
      <c r="N692" s="129"/>
      <c r="O692" s="129"/>
      <c r="P692" s="129"/>
    </row>
    <row r="693" spans="1:16" ht="15.75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95"/>
      <c r="M693" s="129"/>
      <c r="N693" s="129"/>
      <c r="O693" s="129"/>
      <c r="P693" s="129"/>
    </row>
    <row r="694" spans="1:16" ht="15.75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95"/>
      <c r="M694" s="129"/>
      <c r="N694" s="129"/>
      <c r="O694" s="129"/>
      <c r="P694" s="129"/>
    </row>
    <row r="695" spans="1:16" ht="15.75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95"/>
      <c r="M695" s="129"/>
      <c r="N695" s="129"/>
      <c r="O695" s="129"/>
      <c r="P695" s="129"/>
    </row>
    <row r="696" spans="1:16" ht="15.75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95"/>
      <c r="M696" s="129"/>
      <c r="N696" s="129"/>
      <c r="O696" s="129"/>
      <c r="P696" s="129"/>
    </row>
    <row r="697" spans="1:16" ht="15.75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95"/>
      <c r="M697" s="129"/>
      <c r="N697" s="129"/>
      <c r="O697" s="129"/>
      <c r="P697" s="129"/>
    </row>
    <row r="698" spans="1:16" ht="15.75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95"/>
      <c r="M698" s="129"/>
      <c r="N698" s="129"/>
      <c r="O698" s="129"/>
      <c r="P698" s="129"/>
    </row>
    <row r="699" spans="1:16" ht="15.75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95"/>
      <c r="M699" s="129"/>
      <c r="N699" s="129"/>
      <c r="O699" s="129"/>
      <c r="P699" s="129"/>
    </row>
    <row r="700" spans="1:16" ht="15.75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95"/>
      <c r="M700" s="129"/>
      <c r="N700" s="129"/>
      <c r="O700" s="129"/>
      <c r="P700" s="129"/>
    </row>
    <row r="701" spans="1:16" ht="15.75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95"/>
      <c r="M701" s="129"/>
      <c r="N701" s="129"/>
      <c r="O701" s="129"/>
      <c r="P701" s="129"/>
    </row>
    <row r="702" spans="1:16" ht="15.75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95"/>
      <c r="M702" s="129"/>
      <c r="N702" s="129"/>
      <c r="O702" s="129"/>
      <c r="P702" s="129"/>
    </row>
    <row r="703" spans="1:16" ht="15.75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95"/>
      <c r="M703" s="129"/>
      <c r="N703" s="129"/>
      <c r="O703" s="129"/>
      <c r="P703" s="129"/>
    </row>
    <row r="704" spans="1:16" ht="15.75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95"/>
      <c r="M704" s="129"/>
      <c r="N704" s="129"/>
      <c r="O704" s="129"/>
      <c r="P704" s="129"/>
    </row>
    <row r="705" spans="1:16" ht="15.75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95"/>
      <c r="M705" s="129"/>
      <c r="N705" s="129"/>
      <c r="O705" s="129"/>
      <c r="P705" s="129"/>
    </row>
    <row r="706" spans="1:16" ht="15.75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95"/>
      <c r="M706" s="129"/>
      <c r="N706" s="129"/>
      <c r="O706" s="129"/>
      <c r="P706" s="129"/>
    </row>
    <row r="707" spans="1:16" ht="15.75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95"/>
      <c r="M707" s="129"/>
      <c r="N707" s="129"/>
      <c r="O707" s="129"/>
      <c r="P707" s="129"/>
    </row>
    <row r="708" spans="1:16" ht="15.75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95"/>
      <c r="M708" s="129"/>
      <c r="N708" s="129"/>
      <c r="O708" s="129"/>
      <c r="P708" s="129"/>
    </row>
    <row r="709" spans="1:16" ht="15.75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95"/>
      <c r="M709" s="129"/>
      <c r="N709" s="129"/>
      <c r="O709" s="129"/>
      <c r="P709" s="129"/>
    </row>
    <row r="710" spans="1:16" ht="15.75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95"/>
      <c r="M710" s="129"/>
      <c r="N710" s="129"/>
      <c r="O710" s="129"/>
      <c r="P710" s="129"/>
    </row>
    <row r="711" spans="1:16" ht="15.75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95"/>
      <c r="M711" s="129"/>
      <c r="N711" s="129"/>
      <c r="O711" s="129"/>
      <c r="P711" s="129"/>
    </row>
    <row r="712" spans="1:16" ht="15.75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95"/>
      <c r="M712" s="129"/>
      <c r="N712" s="129"/>
      <c r="O712" s="129"/>
      <c r="P712" s="129"/>
    </row>
    <row r="713" spans="1:16" ht="15.75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95"/>
      <c r="M713" s="129"/>
      <c r="N713" s="129"/>
      <c r="O713" s="129"/>
      <c r="P713" s="129"/>
    </row>
    <row r="714" spans="1:16" ht="15.75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95"/>
      <c r="M714" s="129"/>
      <c r="N714" s="129"/>
      <c r="O714" s="129"/>
      <c r="P714" s="129"/>
    </row>
    <row r="715" spans="1:16" ht="15.75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95"/>
      <c r="M715" s="129"/>
      <c r="N715" s="129"/>
      <c r="O715" s="129"/>
      <c r="P715" s="129"/>
    </row>
    <row r="716" spans="1:16" ht="15.75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95"/>
      <c r="M716" s="129"/>
      <c r="N716" s="129"/>
      <c r="O716" s="129"/>
      <c r="P716" s="129"/>
    </row>
    <row r="717" spans="1:16" ht="15.75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95"/>
      <c r="M717" s="129"/>
      <c r="N717" s="129"/>
      <c r="O717" s="129"/>
      <c r="P717" s="129"/>
    </row>
    <row r="718" spans="1:16" ht="15.75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95"/>
      <c r="M718" s="129"/>
      <c r="N718" s="129"/>
      <c r="O718" s="129"/>
      <c r="P718" s="129"/>
    </row>
    <row r="719" spans="1:16" ht="15.75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95"/>
      <c r="M719" s="129"/>
      <c r="N719" s="129"/>
      <c r="O719" s="129"/>
      <c r="P719" s="129"/>
    </row>
    <row r="720" spans="1:16" ht="15.75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95"/>
      <c r="M720" s="129"/>
      <c r="N720" s="129"/>
      <c r="O720" s="129"/>
      <c r="P720" s="129"/>
    </row>
    <row r="721" spans="1:16" ht="15.75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95"/>
      <c r="M721" s="129"/>
      <c r="N721" s="129"/>
      <c r="O721" s="129"/>
      <c r="P721" s="129"/>
    </row>
    <row r="722" spans="1:16" ht="15.75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95"/>
      <c r="M722" s="129"/>
      <c r="N722" s="129"/>
      <c r="O722" s="129"/>
      <c r="P722" s="129"/>
    </row>
    <row r="723" spans="1:16" ht="15.75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95"/>
      <c r="M723" s="129"/>
      <c r="N723" s="129"/>
      <c r="O723" s="129"/>
      <c r="P723" s="129"/>
    </row>
    <row r="724" spans="1:16" ht="15.75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95"/>
      <c r="M724" s="129"/>
      <c r="N724" s="129"/>
      <c r="O724" s="129"/>
      <c r="P724" s="129"/>
    </row>
    <row r="725" spans="1:16" ht="15.75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95"/>
      <c r="M725" s="129"/>
      <c r="N725" s="129"/>
      <c r="O725" s="129"/>
      <c r="P725" s="129"/>
    </row>
    <row r="726" spans="1:16" ht="15.75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95"/>
      <c r="M726" s="129"/>
      <c r="N726" s="129"/>
      <c r="O726" s="129"/>
      <c r="P726" s="129"/>
    </row>
    <row r="727" spans="1:16" ht="15.75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95"/>
      <c r="M727" s="129"/>
      <c r="N727" s="129"/>
      <c r="O727" s="129"/>
      <c r="P727" s="129"/>
    </row>
    <row r="728" spans="1:16" ht="15.75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95"/>
      <c r="M728" s="129"/>
      <c r="N728" s="129"/>
      <c r="O728" s="129"/>
      <c r="P728" s="129"/>
    </row>
    <row r="729" spans="1:16" ht="15.75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95"/>
      <c r="M729" s="129"/>
      <c r="N729" s="129"/>
      <c r="O729" s="129"/>
      <c r="P729" s="129"/>
    </row>
    <row r="730" spans="1:16" ht="15.75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95"/>
      <c r="M730" s="129"/>
      <c r="N730" s="129"/>
      <c r="O730" s="129"/>
      <c r="P730" s="129"/>
    </row>
    <row r="731" spans="1:16" ht="15.75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95"/>
      <c r="M731" s="129"/>
      <c r="N731" s="129"/>
      <c r="O731" s="129"/>
      <c r="P731" s="129"/>
    </row>
    <row r="732" spans="1:16" ht="15.75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95"/>
      <c r="M732" s="129"/>
      <c r="N732" s="129"/>
      <c r="O732" s="129"/>
      <c r="P732" s="129"/>
    </row>
    <row r="733" spans="1:16" ht="15.75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95"/>
      <c r="M733" s="129"/>
      <c r="N733" s="129"/>
      <c r="O733" s="129"/>
      <c r="P733" s="129"/>
    </row>
    <row r="734" spans="1:16" ht="15.75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95"/>
      <c r="M734" s="129"/>
      <c r="N734" s="129"/>
      <c r="O734" s="129"/>
      <c r="P734" s="129"/>
    </row>
    <row r="735" spans="1:16" ht="15.75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95"/>
      <c r="M735" s="129"/>
      <c r="N735" s="129"/>
      <c r="O735" s="129"/>
      <c r="P735" s="129"/>
    </row>
    <row r="736" spans="1:16" ht="15.75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95"/>
      <c r="M736" s="129"/>
      <c r="N736" s="129"/>
      <c r="O736" s="129"/>
      <c r="P736" s="129"/>
    </row>
    <row r="737" spans="1:16" ht="15.75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95"/>
      <c r="M737" s="129"/>
      <c r="N737" s="129"/>
      <c r="O737" s="129"/>
      <c r="P737" s="129"/>
    </row>
    <row r="738" spans="1:16" ht="15.75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95"/>
      <c r="M738" s="129"/>
      <c r="N738" s="129"/>
      <c r="O738" s="129"/>
      <c r="P738" s="129"/>
    </row>
    <row r="739" spans="1:16" ht="15.75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95"/>
      <c r="M739" s="129"/>
      <c r="N739" s="129"/>
      <c r="O739" s="129"/>
      <c r="P739" s="129"/>
    </row>
    <row r="740" spans="1:16" ht="15.75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95"/>
      <c r="M740" s="129"/>
      <c r="N740" s="129"/>
      <c r="O740" s="129"/>
      <c r="P740" s="129"/>
    </row>
    <row r="741" spans="1:16" ht="15.75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95"/>
      <c r="M741" s="129"/>
      <c r="N741" s="129"/>
      <c r="O741" s="129"/>
      <c r="P741" s="129"/>
    </row>
    <row r="742" spans="1:16" ht="15.75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95"/>
      <c r="M742" s="129"/>
      <c r="N742" s="129"/>
      <c r="O742" s="129"/>
      <c r="P742" s="129"/>
    </row>
    <row r="743" spans="1:16" ht="15.75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95"/>
      <c r="M743" s="129"/>
      <c r="N743" s="129"/>
      <c r="O743" s="129"/>
      <c r="P743" s="129"/>
    </row>
    <row r="744" spans="1:16" ht="15.75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95"/>
      <c r="M744" s="129"/>
      <c r="N744" s="129"/>
      <c r="O744" s="129"/>
      <c r="P744" s="129"/>
    </row>
    <row r="745" spans="1:16" ht="15.75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95"/>
      <c r="M745" s="129"/>
      <c r="N745" s="129"/>
      <c r="O745" s="129"/>
      <c r="P745" s="129"/>
    </row>
    <row r="746" spans="1:16" ht="15.75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95"/>
      <c r="M746" s="129"/>
      <c r="N746" s="129"/>
      <c r="O746" s="129"/>
      <c r="P746" s="129"/>
    </row>
    <row r="747" spans="1:16" ht="15.75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95"/>
      <c r="M747" s="129"/>
      <c r="N747" s="129"/>
      <c r="O747" s="129"/>
      <c r="P747" s="129"/>
    </row>
    <row r="748" spans="1:16" ht="15.75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95"/>
      <c r="M748" s="129"/>
      <c r="N748" s="129"/>
      <c r="O748" s="129"/>
      <c r="P748" s="129"/>
    </row>
    <row r="749" spans="1:16" ht="15.75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95"/>
      <c r="M749" s="129"/>
      <c r="N749" s="129"/>
      <c r="O749" s="129"/>
      <c r="P749" s="129"/>
    </row>
    <row r="750" spans="1:16" ht="15.75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95"/>
      <c r="M750" s="129"/>
      <c r="N750" s="129"/>
      <c r="O750" s="129"/>
      <c r="P750" s="129"/>
    </row>
    <row r="751" spans="1:16" ht="15.75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95"/>
      <c r="M751" s="129"/>
      <c r="N751" s="129"/>
      <c r="O751" s="129"/>
      <c r="P751" s="129"/>
    </row>
    <row r="752" spans="1:16" ht="15.75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95"/>
      <c r="M752" s="129"/>
      <c r="N752" s="129"/>
      <c r="O752" s="129"/>
      <c r="P752" s="129"/>
    </row>
    <row r="753" spans="1:16" ht="15.75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95"/>
      <c r="M753" s="129"/>
      <c r="N753" s="129"/>
      <c r="O753" s="129"/>
      <c r="P753" s="129"/>
    </row>
    <row r="754" spans="1:16" ht="15.75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95"/>
      <c r="M754" s="129"/>
      <c r="N754" s="129"/>
      <c r="O754" s="129"/>
      <c r="P754" s="129"/>
    </row>
    <row r="755" spans="1:16" ht="15.75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95"/>
      <c r="M755" s="129"/>
      <c r="N755" s="129"/>
      <c r="O755" s="129"/>
      <c r="P755" s="129"/>
    </row>
    <row r="756" spans="1:16" ht="15.75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95"/>
      <c r="M756" s="129"/>
      <c r="N756" s="129"/>
      <c r="O756" s="129"/>
      <c r="P756" s="129"/>
    </row>
    <row r="757" spans="1:16" ht="15.75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95"/>
      <c r="M757" s="129"/>
      <c r="N757" s="129"/>
      <c r="O757" s="129"/>
      <c r="P757" s="129"/>
    </row>
    <row r="758" spans="1:16" ht="15.75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95"/>
      <c r="M758" s="129"/>
      <c r="N758" s="129"/>
      <c r="O758" s="129"/>
      <c r="P758" s="129"/>
    </row>
    <row r="759" spans="1:16" ht="15.75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95"/>
      <c r="M759" s="129"/>
      <c r="N759" s="129"/>
      <c r="O759" s="129"/>
      <c r="P759" s="129"/>
    </row>
    <row r="760" spans="1:16" ht="15.75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95"/>
      <c r="M760" s="129"/>
      <c r="N760" s="129"/>
      <c r="O760" s="129"/>
      <c r="P760" s="129"/>
    </row>
    <row r="761" spans="1:16" ht="15.75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95"/>
      <c r="M761" s="129"/>
      <c r="N761" s="129"/>
      <c r="O761" s="129"/>
      <c r="P761" s="129"/>
    </row>
    <row r="762" spans="1:16" ht="15.75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95"/>
      <c r="M762" s="129"/>
      <c r="N762" s="129"/>
      <c r="O762" s="129"/>
      <c r="P762" s="129"/>
    </row>
    <row r="763" spans="1:16" ht="15.75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95"/>
      <c r="M763" s="129"/>
      <c r="N763" s="129"/>
      <c r="O763" s="129"/>
      <c r="P763" s="129"/>
    </row>
    <row r="764" spans="1:16" ht="15.75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95"/>
      <c r="M764" s="129"/>
      <c r="N764" s="129"/>
      <c r="O764" s="129"/>
      <c r="P764" s="129"/>
    </row>
    <row r="765" spans="1:16" ht="15.75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95"/>
      <c r="M765" s="129"/>
      <c r="N765" s="129"/>
      <c r="O765" s="129"/>
      <c r="P765" s="129"/>
    </row>
    <row r="766" spans="1:16" ht="15.75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95"/>
      <c r="M766" s="129"/>
      <c r="N766" s="129"/>
      <c r="O766" s="129"/>
      <c r="P766" s="129"/>
    </row>
    <row r="767" spans="1:16" ht="15.75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95"/>
      <c r="M767" s="129"/>
      <c r="N767" s="129"/>
      <c r="O767" s="129"/>
      <c r="P767" s="129"/>
    </row>
    <row r="768" spans="1:16" ht="15.75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95"/>
      <c r="M768" s="129"/>
      <c r="N768" s="129"/>
      <c r="O768" s="129"/>
      <c r="P768" s="129"/>
    </row>
    <row r="769" spans="1:16" ht="15.75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95"/>
      <c r="M769" s="129"/>
      <c r="N769" s="129"/>
      <c r="O769" s="129"/>
      <c r="P769" s="129"/>
    </row>
    <row r="770" spans="1:16" ht="15.75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95"/>
      <c r="M770" s="129"/>
      <c r="N770" s="129"/>
      <c r="O770" s="129"/>
      <c r="P770" s="129"/>
    </row>
    <row r="771" spans="1:16" ht="15.75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95"/>
      <c r="M771" s="129"/>
      <c r="N771" s="129"/>
      <c r="O771" s="129"/>
      <c r="P771" s="129"/>
    </row>
    <row r="772" spans="1:16" ht="15.75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95"/>
      <c r="M772" s="129"/>
      <c r="N772" s="129"/>
      <c r="O772" s="129"/>
      <c r="P772" s="129"/>
    </row>
    <row r="773" spans="1:16" ht="15.75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95"/>
      <c r="M773" s="129"/>
      <c r="N773" s="129"/>
      <c r="O773" s="129"/>
      <c r="P773" s="129"/>
    </row>
    <row r="774" spans="1:16" ht="15.75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95"/>
      <c r="M774" s="129"/>
      <c r="N774" s="129"/>
      <c r="O774" s="129"/>
      <c r="P774" s="129"/>
    </row>
    <row r="775" spans="1:16" ht="15.75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95"/>
      <c r="M775" s="129"/>
      <c r="N775" s="129"/>
      <c r="O775" s="129"/>
      <c r="P775" s="129"/>
    </row>
    <row r="776" spans="1:16" ht="15.75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95"/>
      <c r="M776" s="129"/>
      <c r="N776" s="129"/>
      <c r="O776" s="129"/>
      <c r="P776" s="129"/>
    </row>
    <row r="777" spans="1:16" ht="15.75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95"/>
      <c r="M777" s="129"/>
      <c r="N777" s="129"/>
      <c r="O777" s="129"/>
      <c r="P777" s="129"/>
    </row>
    <row r="778" spans="1:16" ht="15.75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95"/>
      <c r="M778" s="129"/>
      <c r="N778" s="129"/>
      <c r="O778" s="129"/>
      <c r="P778" s="129"/>
    </row>
    <row r="779" spans="1:16" ht="15.75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95"/>
      <c r="M779" s="129"/>
      <c r="N779" s="129"/>
      <c r="O779" s="129"/>
      <c r="P779" s="129"/>
    </row>
    <row r="780" spans="1:16" ht="15.75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95"/>
      <c r="M780" s="129"/>
      <c r="N780" s="129"/>
      <c r="O780" s="129"/>
      <c r="P780" s="129"/>
    </row>
    <row r="781" spans="1:16" ht="15.75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95"/>
      <c r="M781" s="129"/>
      <c r="N781" s="129"/>
      <c r="O781" s="129"/>
      <c r="P781" s="129"/>
    </row>
    <row r="782" spans="1:16" ht="15.75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95"/>
      <c r="M782" s="129"/>
      <c r="N782" s="129"/>
      <c r="O782" s="129"/>
      <c r="P782" s="129"/>
    </row>
    <row r="783" spans="1:16" ht="15.75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95"/>
      <c r="M783" s="129"/>
      <c r="N783" s="129"/>
      <c r="O783" s="129"/>
      <c r="P783" s="129"/>
    </row>
    <row r="784" spans="1:16" ht="15.75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95"/>
      <c r="M784" s="129"/>
      <c r="N784" s="129"/>
      <c r="O784" s="129"/>
      <c r="P784" s="129"/>
    </row>
    <row r="785" spans="1:16" ht="15.75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95"/>
      <c r="M785" s="129"/>
      <c r="N785" s="129"/>
      <c r="O785" s="129"/>
      <c r="P785" s="129"/>
    </row>
    <row r="786" spans="1:16" ht="15.75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95"/>
      <c r="M786" s="129"/>
      <c r="N786" s="129"/>
      <c r="O786" s="129"/>
      <c r="P786" s="129"/>
    </row>
    <row r="787" spans="1:16" ht="15.75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95"/>
      <c r="M787" s="129"/>
      <c r="N787" s="129"/>
      <c r="O787" s="129"/>
      <c r="P787" s="129"/>
    </row>
    <row r="788" spans="1:16" ht="15.75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95"/>
      <c r="M788" s="129"/>
      <c r="N788" s="129"/>
      <c r="O788" s="129"/>
      <c r="P788" s="129"/>
    </row>
    <row r="789" spans="1:16" ht="15.75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95"/>
      <c r="M789" s="129"/>
      <c r="N789" s="129"/>
      <c r="O789" s="129"/>
      <c r="P789" s="129"/>
    </row>
    <row r="790" spans="1:16" ht="15.75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95"/>
      <c r="M790" s="129"/>
      <c r="N790" s="129"/>
      <c r="O790" s="129"/>
      <c r="P790" s="129"/>
    </row>
    <row r="791" spans="1:16" ht="15.75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95"/>
      <c r="M791" s="129"/>
      <c r="N791" s="129"/>
      <c r="O791" s="129"/>
      <c r="P791" s="129"/>
    </row>
    <row r="792" spans="1:16" ht="15.75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95"/>
      <c r="M792" s="129"/>
      <c r="N792" s="129"/>
      <c r="O792" s="129"/>
      <c r="P792" s="129"/>
    </row>
    <row r="793" spans="1:16" ht="15.75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95"/>
      <c r="M793" s="129"/>
      <c r="N793" s="129"/>
      <c r="O793" s="129"/>
      <c r="P793" s="129"/>
    </row>
    <row r="794" spans="1:16" ht="15.75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95"/>
      <c r="M794" s="129"/>
      <c r="N794" s="129"/>
      <c r="O794" s="129"/>
      <c r="P794" s="129"/>
    </row>
    <row r="795" spans="1:16" ht="15.75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95"/>
      <c r="M795" s="129"/>
      <c r="N795" s="129"/>
      <c r="O795" s="129"/>
      <c r="P795" s="129"/>
    </row>
    <row r="796" spans="1:16" ht="15.75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95"/>
      <c r="M796" s="129"/>
      <c r="N796" s="129"/>
      <c r="O796" s="129"/>
      <c r="P796" s="129"/>
    </row>
    <row r="797" spans="1:16" ht="15.75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95"/>
      <c r="M797" s="129"/>
      <c r="N797" s="129"/>
      <c r="O797" s="129"/>
      <c r="P797" s="129"/>
    </row>
    <row r="798" spans="1:16" ht="15.75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95"/>
      <c r="M798" s="129"/>
      <c r="N798" s="129"/>
      <c r="O798" s="129"/>
      <c r="P798" s="129"/>
    </row>
    <row r="799" spans="1:16" ht="15.75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95"/>
      <c r="M799" s="129"/>
      <c r="N799" s="129"/>
      <c r="O799" s="129"/>
      <c r="P799" s="129"/>
    </row>
    <row r="800" spans="1:16" ht="15.75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95"/>
      <c r="M800" s="129"/>
      <c r="N800" s="129"/>
      <c r="O800" s="129"/>
      <c r="P800" s="129"/>
    </row>
    <row r="801" spans="1:16" ht="15.75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95"/>
      <c r="M801" s="129"/>
      <c r="N801" s="129"/>
      <c r="O801" s="129"/>
      <c r="P801" s="129"/>
    </row>
    <row r="802" spans="1:16" ht="15.75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95"/>
      <c r="M802" s="129"/>
      <c r="N802" s="129"/>
      <c r="O802" s="129"/>
      <c r="P802" s="129"/>
    </row>
    <row r="803" spans="1:16" ht="15.75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95"/>
      <c r="M803" s="129"/>
      <c r="N803" s="129"/>
      <c r="O803" s="129"/>
      <c r="P803" s="129"/>
    </row>
    <row r="804" spans="1:16" ht="15.75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95"/>
      <c r="M804" s="129"/>
      <c r="N804" s="129"/>
      <c r="O804" s="129"/>
      <c r="P804" s="129"/>
    </row>
    <row r="805" spans="1:16" ht="15.75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95"/>
      <c r="M805" s="129"/>
      <c r="N805" s="129"/>
      <c r="O805" s="129"/>
      <c r="P805" s="129"/>
    </row>
    <row r="806" spans="1:16" ht="15.75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95"/>
      <c r="M806" s="129"/>
      <c r="N806" s="129"/>
      <c r="O806" s="129"/>
      <c r="P806" s="129"/>
    </row>
    <row r="807" spans="1:16" ht="15.75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95"/>
      <c r="M807" s="129"/>
      <c r="N807" s="129"/>
      <c r="O807" s="129"/>
      <c r="P807" s="129"/>
    </row>
    <row r="808" spans="1:16" ht="15.75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95"/>
      <c r="M808" s="129"/>
      <c r="N808" s="129"/>
      <c r="O808" s="129"/>
      <c r="P808" s="129"/>
    </row>
    <row r="809" spans="1:16" ht="15.75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95"/>
      <c r="M809" s="129"/>
      <c r="N809" s="129"/>
      <c r="O809" s="129"/>
      <c r="P809" s="129"/>
    </row>
    <row r="810" spans="1:16" ht="15.75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95"/>
      <c r="M810" s="129"/>
      <c r="N810" s="129"/>
      <c r="O810" s="129"/>
      <c r="P810" s="129"/>
    </row>
    <row r="811" spans="1:16" ht="15.75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95"/>
      <c r="M811" s="129"/>
      <c r="N811" s="129"/>
      <c r="O811" s="129"/>
      <c r="P811" s="129"/>
    </row>
    <row r="812" spans="1:16" ht="15.75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95"/>
      <c r="M812" s="129"/>
      <c r="N812" s="129"/>
      <c r="O812" s="129"/>
      <c r="P812" s="129"/>
    </row>
    <row r="813" spans="1:16" ht="15.75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95"/>
      <c r="M813" s="129"/>
      <c r="N813" s="129"/>
      <c r="O813" s="129"/>
      <c r="P813" s="129"/>
    </row>
    <row r="814" spans="1:16" ht="15.75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95"/>
      <c r="M814" s="129"/>
      <c r="N814" s="129"/>
      <c r="O814" s="129"/>
      <c r="P814" s="129"/>
    </row>
    <row r="815" spans="1:16" ht="15.75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95"/>
      <c r="M815" s="129"/>
      <c r="N815" s="129"/>
      <c r="O815" s="129"/>
      <c r="P815" s="129"/>
    </row>
    <row r="816" spans="1:16" ht="15.75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95"/>
      <c r="M816" s="129"/>
      <c r="N816" s="129"/>
      <c r="O816" s="129"/>
      <c r="P816" s="129"/>
    </row>
    <row r="817" spans="1:16" ht="15.75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95"/>
      <c r="M817" s="129"/>
      <c r="N817" s="129"/>
      <c r="O817" s="129"/>
      <c r="P817" s="129"/>
    </row>
    <row r="818" spans="1:16" ht="15.75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95"/>
      <c r="M818" s="129"/>
      <c r="N818" s="129"/>
      <c r="O818" s="129"/>
      <c r="P818" s="129"/>
    </row>
    <row r="819" spans="1:16" ht="15.75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95"/>
      <c r="M819" s="129"/>
      <c r="N819" s="129"/>
      <c r="O819" s="129"/>
      <c r="P819" s="129"/>
    </row>
    <row r="820" spans="1:16" ht="15.75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95"/>
      <c r="M820" s="129"/>
      <c r="N820" s="129"/>
      <c r="O820" s="129"/>
      <c r="P820" s="129"/>
    </row>
    <row r="821" spans="1:16" ht="15.75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95"/>
      <c r="M821" s="129"/>
      <c r="N821" s="129"/>
      <c r="O821" s="129"/>
      <c r="P821" s="129"/>
    </row>
    <row r="822" spans="1:16" ht="15.75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95"/>
      <c r="M822" s="129"/>
      <c r="N822" s="129"/>
      <c r="O822" s="129"/>
      <c r="P822" s="129"/>
    </row>
    <row r="823" spans="1:16" ht="15.75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95"/>
      <c r="M823" s="129"/>
      <c r="N823" s="129"/>
      <c r="O823" s="129"/>
      <c r="P823" s="129"/>
    </row>
    <row r="824" spans="1:16" ht="15.75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95"/>
      <c r="M824" s="129"/>
      <c r="N824" s="129"/>
      <c r="O824" s="129"/>
      <c r="P824" s="129"/>
    </row>
    <row r="825" spans="1:16" ht="15.75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95"/>
      <c r="M825" s="129"/>
      <c r="N825" s="129"/>
      <c r="O825" s="129"/>
      <c r="P825" s="129"/>
    </row>
    <row r="826" spans="1:16" ht="15.75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95"/>
      <c r="M826" s="129"/>
      <c r="N826" s="129"/>
      <c r="O826" s="129"/>
      <c r="P826" s="129"/>
    </row>
    <row r="827" spans="1:16" ht="15.75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95"/>
      <c r="M827" s="129"/>
      <c r="N827" s="129"/>
      <c r="O827" s="129"/>
      <c r="P827" s="129"/>
    </row>
    <row r="828" spans="1:16" ht="15.75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95"/>
      <c r="M828" s="129"/>
      <c r="N828" s="129"/>
      <c r="O828" s="129"/>
      <c r="P828" s="129"/>
    </row>
    <row r="829" spans="1:16" ht="15.75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95"/>
      <c r="M829" s="129"/>
      <c r="N829" s="129"/>
      <c r="O829" s="129"/>
      <c r="P829" s="129"/>
    </row>
    <row r="830" spans="1:16" ht="15.75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95"/>
      <c r="M830" s="129"/>
      <c r="N830" s="129"/>
      <c r="O830" s="129"/>
      <c r="P830" s="129"/>
    </row>
    <row r="831" spans="1:16" ht="15.75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95"/>
      <c r="M831" s="129"/>
      <c r="N831" s="129"/>
      <c r="O831" s="129"/>
      <c r="P831" s="129"/>
    </row>
    <row r="832" spans="1:16" ht="15.75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95"/>
      <c r="M832" s="129"/>
      <c r="N832" s="129"/>
      <c r="O832" s="129"/>
      <c r="P832" s="129"/>
    </row>
    <row r="833" spans="1:16" ht="15.75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95"/>
      <c r="M833" s="129"/>
      <c r="N833" s="129"/>
      <c r="O833" s="129"/>
      <c r="P833" s="129"/>
    </row>
    <row r="834" spans="1:16" ht="15.75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95"/>
      <c r="M834" s="129"/>
      <c r="N834" s="129"/>
      <c r="O834" s="129"/>
      <c r="P834" s="129"/>
    </row>
    <row r="835" spans="1:16" ht="15.75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95"/>
      <c r="M835" s="129"/>
      <c r="N835" s="129"/>
      <c r="O835" s="129"/>
      <c r="P835" s="129"/>
    </row>
    <row r="836" spans="1:16" ht="15.75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95"/>
      <c r="M836" s="129"/>
      <c r="N836" s="129"/>
      <c r="O836" s="129"/>
      <c r="P836" s="129"/>
    </row>
    <row r="837" spans="1:16" ht="15.75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95"/>
      <c r="M837" s="129"/>
      <c r="N837" s="129"/>
      <c r="O837" s="129"/>
      <c r="P837" s="129"/>
    </row>
    <row r="838" spans="1:16" ht="15.75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95"/>
      <c r="M838" s="129"/>
      <c r="N838" s="129"/>
      <c r="O838" s="129"/>
      <c r="P838" s="129"/>
    </row>
    <row r="839" spans="1:16" ht="15.75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95"/>
      <c r="M839" s="129"/>
      <c r="N839" s="129"/>
      <c r="O839" s="129"/>
      <c r="P839" s="129"/>
    </row>
    <row r="840" spans="1:16" ht="15.75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95"/>
      <c r="M840" s="129"/>
      <c r="N840" s="129"/>
      <c r="O840" s="129"/>
      <c r="P840" s="129"/>
    </row>
    <row r="841" spans="1:16" ht="15.75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95"/>
      <c r="M841" s="129"/>
      <c r="N841" s="129"/>
      <c r="O841" s="129"/>
      <c r="P841" s="129"/>
    </row>
    <row r="842" spans="1:16" ht="15.75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95"/>
      <c r="M842" s="129"/>
      <c r="N842" s="129"/>
      <c r="O842" s="129"/>
      <c r="P842" s="129"/>
    </row>
    <row r="843" spans="1:16" ht="15.75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95"/>
      <c r="M843" s="129"/>
      <c r="N843" s="129"/>
      <c r="O843" s="129"/>
      <c r="P843" s="129"/>
    </row>
    <row r="844" spans="1:16" ht="15.75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95"/>
      <c r="M844" s="129"/>
      <c r="N844" s="129"/>
      <c r="O844" s="129"/>
      <c r="P844" s="129"/>
    </row>
    <row r="845" spans="1:16" ht="15.75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95"/>
      <c r="M845" s="129"/>
      <c r="N845" s="129"/>
      <c r="O845" s="129"/>
      <c r="P845" s="129"/>
    </row>
    <row r="846" spans="1:16" ht="15.75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95"/>
      <c r="M846" s="129"/>
      <c r="N846" s="129"/>
      <c r="O846" s="129"/>
      <c r="P846" s="129"/>
    </row>
    <row r="847" spans="1:16" ht="15.75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95"/>
      <c r="M847" s="129"/>
      <c r="N847" s="129"/>
      <c r="O847" s="129"/>
      <c r="P847" s="129"/>
    </row>
    <row r="848" spans="1:16" ht="15.75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95"/>
      <c r="M848" s="129"/>
      <c r="N848" s="129"/>
      <c r="O848" s="129"/>
      <c r="P848" s="129"/>
    </row>
    <row r="849" spans="1:16" ht="15.75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95"/>
      <c r="M849" s="129"/>
      <c r="N849" s="129"/>
      <c r="O849" s="129"/>
      <c r="P849" s="129"/>
    </row>
    <row r="850" spans="1:16" ht="15.75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95"/>
      <c r="M850" s="129"/>
      <c r="N850" s="129"/>
      <c r="O850" s="129"/>
      <c r="P850" s="129"/>
    </row>
    <row r="851" spans="1:16" ht="15.75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95"/>
      <c r="M851" s="129"/>
      <c r="N851" s="129"/>
      <c r="O851" s="129"/>
      <c r="P851" s="129"/>
    </row>
    <row r="852" spans="1:16" ht="15.75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95"/>
      <c r="M852" s="129"/>
      <c r="N852" s="129"/>
      <c r="O852" s="129"/>
      <c r="P852" s="129"/>
    </row>
    <row r="853" spans="1:16" ht="15.75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95"/>
      <c r="M853" s="129"/>
      <c r="N853" s="129"/>
      <c r="O853" s="129"/>
      <c r="P853" s="129"/>
    </row>
    <row r="854" spans="1:16" ht="15.75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95"/>
      <c r="M854" s="129"/>
      <c r="N854" s="129"/>
      <c r="O854" s="129"/>
      <c r="P854" s="129"/>
    </row>
    <row r="855" spans="1:16" ht="15.75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95"/>
      <c r="M855" s="129"/>
      <c r="N855" s="129"/>
      <c r="O855" s="129"/>
      <c r="P855" s="129"/>
    </row>
    <row r="856" spans="1:16" ht="15.75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95"/>
      <c r="M856" s="129"/>
      <c r="N856" s="129"/>
      <c r="O856" s="129"/>
      <c r="P856" s="129"/>
    </row>
    <row r="857" spans="1:16" ht="15.75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95"/>
      <c r="M857" s="129"/>
      <c r="N857" s="129"/>
      <c r="O857" s="129"/>
      <c r="P857" s="129"/>
    </row>
    <row r="858" spans="1:16" ht="15.75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95"/>
      <c r="M858" s="129"/>
      <c r="N858" s="129"/>
      <c r="O858" s="129"/>
      <c r="P858" s="129"/>
    </row>
    <row r="859" spans="1:16" ht="15.75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95"/>
      <c r="M859" s="129"/>
      <c r="N859" s="129"/>
      <c r="O859" s="129"/>
      <c r="P859" s="129"/>
    </row>
    <row r="860" spans="1:16" ht="15.75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95"/>
      <c r="M860" s="129"/>
      <c r="N860" s="129"/>
      <c r="O860" s="129"/>
      <c r="P860" s="129"/>
    </row>
    <row r="861" spans="1:16" ht="15.75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95"/>
      <c r="M861" s="129"/>
      <c r="N861" s="129"/>
      <c r="O861" s="129"/>
      <c r="P861" s="129"/>
    </row>
    <row r="862" spans="1:16" ht="15.75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95"/>
      <c r="M862" s="129"/>
      <c r="N862" s="129"/>
      <c r="O862" s="129"/>
      <c r="P862" s="129"/>
    </row>
    <row r="863" spans="1:16" ht="15.75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95"/>
      <c r="M863" s="129"/>
      <c r="N863" s="129"/>
      <c r="O863" s="129"/>
      <c r="P863" s="129"/>
    </row>
    <row r="864" spans="1:16" ht="15.75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95"/>
      <c r="M864" s="129"/>
      <c r="N864" s="129"/>
      <c r="O864" s="129"/>
      <c r="P864" s="129"/>
    </row>
    <row r="865" spans="1:16" ht="15.75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95"/>
      <c r="M865" s="129"/>
      <c r="N865" s="129"/>
      <c r="O865" s="129"/>
      <c r="P865" s="129"/>
    </row>
    <row r="866" spans="1:16" ht="15.75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95"/>
      <c r="M866" s="129"/>
      <c r="N866" s="129"/>
      <c r="O866" s="129"/>
      <c r="P866" s="129"/>
    </row>
    <row r="867" spans="1:16" ht="15.75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95"/>
      <c r="M867" s="129"/>
      <c r="N867" s="129"/>
      <c r="O867" s="129"/>
      <c r="P867" s="129"/>
    </row>
    <row r="868" spans="1:16" ht="15.75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95"/>
      <c r="M868" s="129"/>
      <c r="N868" s="129"/>
      <c r="O868" s="129"/>
      <c r="P868" s="129"/>
    </row>
    <row r="869" spans="1:16" ht="15.75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95"/>
      <c r="M869" s="129"/>
      <c r="N869" s="129"/>
      <c r="O869" s="129"/>
      <c r="P869" s="129"/>
    </row>
    <row r="870" spans="1:16" ht="15.75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95"/>
      <c r="M870" s="129"/>
      <c r="N870" s="129"/>
      <c r="O870" s="129"/>
      <c r="P870" s="129"/>
    </row>
    <row r="871" spans="1:16" ht="15.75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95"/>
      <c r="M871" s="129"/>
      <c r="N871" s="129"/>
      <c r="O871" s="129"/>
      <c r="P871" s="129"/>
    </row>
    <row r="872" spans="1:16" ht="15.75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95"/>
      <c r="M872" s="129"/>
      <c r="N872" s="129"/>
      <c r="O872" s="129"/>
      <c r="P872" s="129"/>
    </row>
    <row r="873" spans="1:16" ht="15.75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95"/>
      <c r="M873" s="129"/>
      <c r="N873" s="129"/>
      <c r="O873" s="129"/>
      <c r="P873" s="129"/>
    </row>
    <row r="874" spans="1:16" ht="15.75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95"/>
      <c r="M874" s="129"/>
      <c r="N874" s="129"/>
      <c r="O874" s="129"/>
      <c r="P874" s="129"/>
    </row>
    <row r="875" spans="1:16" ht="15.75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95"/>
      <c r="M875" s="129"/>
      <c r="N875" s="129"/>
      <c r="O875" s="129"/>
      <c r="P875" s="129"/>
    </row>
    <row r="876" spans="1:16" ht="15.75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95"/>
      <c r="M876" s="129"/>
      <c r="N876" s="129"/>
      <c r="O876" s="129"/>
      <c r="P876" s="129"/>
    </row>
    <row r="877" spans="1:16" ht="15.75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95"/>
      <c r="M877" s="129"/>
      <c r="N877" s="129"/>
      <c r="O877" s="129"/>
      <c r="P877" s="129"/>
    </row>
    <row r="878" spans="1:16" ht="15.75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95"/>
      <c r="M878" s="129"/>
      <c r="N878" s="129"/>
      <c r="O878" s="129"/>
      <c r="P878" s="129"/>
    </row>
    <row r="879" spans="1:16" ht="15.75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95"/>
      <c r="M879" s="129"/>
      <c r="N879" s="129"/>
      <c r="O879" s="129"/>
      <c r="P879" s="129"/>
    </row>
    <row r="880" spans="1:16" ht="15.75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95"/>
      <c r="M880" s="129"/>
      <c r="N880" s="129"/>
      <c r="O880" s="129"/>
      <c r="P880" s="129"/>
    </row>
    <row r="881" spans="1:16" ht="15.75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95"/>
      <c r="M881" s="129"/>
      <c r="N881" s="129"/>
      <c r="O881" s="129"/>
      <c r="P881" s="129"/>
    </row>
    <row r="882" spans="1:16" ht="15.75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95"/>
      <c r="M882" s="129"/>
      <c r="N882" s="129"/>
      <c r="O882" s="129"/>
      <c r="P882" s="129"/>
    </row>
    <row r="883" spans="1:16" ht="15.75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95"/>
      <c r="M883" s="129"/>
      <c r="N883" s="129"/>
      <c r="O883" s="129"/>
      <c r="P883" s="129"/>
    </row>
    <row r="884" spans="1:16" ht="15.75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95"/>
      <c r="M884" s="129"/>
      <c r="N884" s="129"/>
      <c r="O884" s="129"/>
      <c r="P884" s="129"/>
    </row>
    <row r="885" spans="1:16" ht="15.75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95"/>
      <c r="M885" s="129"/>
      <c r="N885" s="129"/>
      <c r="O885" s="129"/>
      <c r="P885" s="129"/>
    </row>
    <row r="886" spans="1:16" ht="15.75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95"/>
      <c r="M886" s="129"/>
      <c r="N886" s="129"/>
      <c r="O886" s="129"/>
      <c r="P886" s="129"/>
    </row>
    <row r="887" spans="1:16" ht="15.75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95"/>
      <c r="M887" s="129"/>
      <c r="N887" s="129"/>
      <c r="O887" s="129"/>
      <c r="P887" s="129"/>
    </row>
    <row r="888" spans="1:16" ht="15.75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95"/>
      <c r="M888" s="129"/>
      <c r="N888" s="129"/>
      <c r="O888" s="129"/>
      <c r="P888" s="129"/>
    </row>
    <row r="889" spans="1:16" ht="15.75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95"/>
      <c r="M889" s="129"/>
      <c r="N889" s="129"/>
      <c r="O889" s="129"/>
      <c r="P889" s="129"/>
    </row>
    <row r="890" spans="1:16" ht="15.75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95"/>
      <c r="M890" s="129"/>
      <c r="N890" s="129"/>
      <c r="O890" s="129"/>
      <c r="P890" s="129"/>
    </row>
    <row r="891" spans="1:16" ht="15.75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95"/>
      <c r="M891" s="129"/>
      <c r="N891" s="129"/>
      <c r="O891" s="129"/>
      <c r="P891" s="129"/>
    </row>
    <row r="892" spans="1:16" ht="15.75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95"/>
      <c r="M892" s="129"/>
      <c r="N892" s="129"/>
      <c r="O892" s="129"/>
      <c r="P892" s="129"/>
    </row>
    <row r="893" spans="1:16" ht="15.75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95"/>
      <c r="M893" s="129"/>
      <c r="N893" s="129"/>
      <c r="O893" s="129"/>
      <c r="P893" s="129"/>
    </row>
    <row r="894" spans="1:16" ht="15.75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95"/>
      <c r="M894" s="129"/>
      <c r="N894" s="129"/>
      <c r="O894" s="129"/>
      <c r="P894" s="129"/>
    </row>
    <row r="895" spans="1:16" ht="15.75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95"/>
      <c r="M895" s="129"/>
      <c r="N895" s="129"/>
      <c r="O895" s="129"/>
      <c r="P895" s="129"/>
    </row>
    <row r="896" spans="1:16" ht="15.75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95"/>
      <c r="M896" s="129"/>
      <c r="N896" s="129"/>
      <c r="O896" s="129"/>
      <c r="P896" s="129"/>
    </row>
    <row r="897" spans="1:16" ht="15.75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95"/>
      <c r="M897" s="129"/>
      <c r="N897" s="129"/>
      <c r="O897" s="129"/>
      <c r="P897" s="129"/>
    </row>
    <row r="898" spans="1:16" ht="15.75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95"/>
      <c r="M898" s="129"/>
      <c r="N898" s="129"/>
      <c r="O898" s="129"/>
      <c r="P898" s="129"/>
    </row>
    <row r="899" spans="1:16" ht="15.75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95"/>
      <c r="M899" s="129"/>
      <c r="N899" s="129"/>
      <c r="O899" s="129"/>
      <c r="P899" s="129"/>
    </row>
    <row r="900" spans="1:16" ht="15.75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95"/>
      <c r="M900" s="129"/>
      <c r="N900" s="129"/>
      <c r="O900" s="129"/>
      <c r="P900" s="129"/>
    </row>
    <row r="901" spans="1:16" ht="15.75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95"/>
      <c r="M901" s="129"/>
      <c r="N901" s="129"/>
      <c r="O901" s="129"/>
      <c r="P901" s="129"/>
    </row>
    <row r="902" spans="1:16" ht="15.75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95"/>
      <c r="M902" s="129"/>
      <c r="N902" s="129"/>
      <c r="O902" s="129"/>
      <c r="P902" s="129"/>
    </row>
    <row r="903" spans="1:16" ht="15.75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95"/>
      <c r="M903" s="129"/>
      <c r="N903" s="129"/>
      <c r="O903" s="129"/>
      <c r="P903" s="129"/>
    </row>
    <row r="904" spans="1:16" ht="15.75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95"/>
      <c r="M904" s="129"/>
      <c r="N904" s="129"/>
      <c r="O904" s="129"/>
      <c r="P904" s="129"/>
    </row>
    <row r="905" spans="1:16" ht="15.75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95"/>
      <c r="M905" s="129"/>
      <c r="N905" s="129"/>
      <c r="O905" s="129"/>
      <c r="P905" s="129"/>
    </row>
    <row r="906" spans="1:16" ht="15.75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95"/>
      <c r="M906" s="129"/>
      <c r="N906" s="129"/>
      <c r="O906" s="129"/>
      <c r="P906" s="129"/>
    </row>
    <row r="907" spans="1:16" ht="15.75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95"/>
      <c r="M907" s="129"/>
      <c r="N907" s="129"/>
      <c r="O907" s="129"/>
      <c r="P907" s="129"/>
    </row>
    <row r="908" spans="1:16" ht="15.75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95"/>
      <c r="M908" s="129"/>
      <c r="N908" s="129"/>
      <c r="O908" s="129"/>
      <c r="P908" s="129"/>
    </row>
    <row r="909" spans="1:16" ht="15.75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95"/>
      <c r="M909" s="129"/>
      <c r="N909" s="129"/>
      <c r="O909" s="129"/>
      <c r="P909" s="129"/>
    </row>
    <row r="910" spans="1:16" ht="15.75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95"/>
      <c r="M910" s="129"/>
      <c r="N910" s="129"/>
      <c r="O910" s="129"/>
      <c r="P910" s="129"/>
    </row>
    <row r="911" spans="1:16" ht="15.75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95"/>
      <c r="M911" s="129"/>
      <c r="N911" s="129"/>
      <c r="O911" s="129"/>
      <c r="P911" s="129"/>
    </row>
    <row r="912" spans="1:16" ht="15.75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95"/>
      <c r="M912" s="129"/>
      <c r="N912" s="129"/>
      <c r="O912" s="129"/>
      <c r="P912" s="129"/>
    </row>
    <row r="913" spans="1:16" ht="15.75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95"/>
      <c r="M913" s="129"/>
      <c r="N913" s="129"/>
      <c r="O913" s="129"/>
      <c r="P913" s="129"/>
    </row>
    <row r="914" spans="1:16" ht="15.75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95"/>
      <c r="M914" s="129"/>
      <c r="N914" s="129"/>
      <c r="O914" s="129"/>
      <c r="P914" s="129"/>
    </row>
    <row r="915" spans="1:16" ht="15.75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95"/>
      <c r="M915" s="129"/>
      <c r="N915" s="129"/>
      <c r="O915" s="129"/>
      <c r="P915" s="129"/>
    </row>
    <row r="916" spans="1:16" ht="15.75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95"/>
      <c r="M916" s="129"/>
      <c r="N916" s="129"/>
      <c r="O916" s="129"/>
      <c r="P916" s="129"/>
    </row>
    <row r="917" spans="1:16" ht="15.75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95"/>
      <c r="M917" s="129"/>
      <c r="N917" s="129"/>
      <c r="O917" s="129"/>
      <c r="P917" s="129"/>
    </row>
    <row r="918" spans="1:16" ht="15.75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95"/>
      <c r="M918" s="129"/>
      <c r="N918" s="129"/>
      <c r="O918" s="129"/>
      <c r="P918" s="129"/>
    </row>
    <row r="919" spans="1:16" ht="15.75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95"/>
      <c r="M919" s="129"/>
      <c r="N919" s="129"/>
      <c r="O919" s="129"/>
      <c r="P919" s="129"/>
    </row>
    <row r="920" spans="1:16" ht="15.75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95"/>
      <c r="M920" s="129"/>
      <c r="N920" s="129"/>
      <c r="O920" s="129"/>
      <c r="P920" s="129"/>
    </row>
    <row r="921" spans="1:16" ht="15.75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95"/>
      <c r="M921" s="129"/>
      <c r="N921" s="129"/>
      <c r="O921" s="129"/>
      <c r="P921" s="129"/>
    </row>
    <row r="922" spans="1:16" ht="15.75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95"/>
      <c r="M922" s="129"/>
      <c r="N922" s="129"/>
      <c r="O922" s="129"/>
      <c r="P922" s="129"/>
    </row>
    <row r="923" spans="1:16" ht="15.75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95"/>
      <c r="M923" s="129"/>
      <c r="N923" s="129"/>
      <c r="O923" s="129"/>
      <c r="P923" s="129"/>
    </row>
    <row r="924" spans="1:16" ht="15.75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95"/>
      <c r="M924" s="129"/>
      <c r="N924" s="129"/>
      <c r="O924" s="129"/>
      <c r="P924" s="129"/>
    </row>
    <row r="925" spans="1:16" ht="15.75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95"/>
      <c r="M925" s="129"/>
      <c r="N925" s="129"/>
      <c r="O925" s="129"/>
      <c r="P925" s="129"/>
    </row>
    <row r="926" spans="1:16" ht="15.75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95"/>
      <c r="M926" s="129"/>
      <c r="N926" s="129"/>
      <c r="O926" s="129"/>
      <c r="P926" s="129"/>
    </row>
    <row r="927" spans="1:16" ht="15.75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95"/>
      <c r="M927" s="129"/>
      <c r="N927" s="129"/>
      <c r="O927" s="129"/>
      <c r="P927" s="129"/>
    </row>
    <row r="928" spans="1:16" ht="15.75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95"/>
      <c r="M928" s="129"/>
      <c r="N928" s="129"/>
      <c r="O928" s="129"/>
      <c r="P928" s="129"/>
    </row>
    <row r="929" spans="1:16" ht="15.75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95"/>
      <c r="M929" s="129"/>
      <c r="N929" s="129"/>
      <c r="O929" s="129"/>
      <c r="P929" s="129"/>
    </row>
    <row r="930" spans="1:16" ht="15.75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95"/>
      <c r="M930" s="129"/>
      <c r="N930" s="129"/>
      <c r="O930" s="129"/>
      <c r="P930" s="129"/>
    </row>
    <row r="931" spans="1:16" ht="15.75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95"/>
      <c r="M931" s="129"/>
      <c r="N931" s="129"/>
      <c r="O931" s="129"/>
      <c r="P931" s="129"/>
    </row>
    <row r="932" spans="1:16" ht="15.75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95"/>
      <c r="M932" s="129"/>
      <c r="N932" s="129"/>
      <c r="O932" s="129"/>
      <c r="P932" s="129"/>
    </row>
    <row r="933" spans="1:16" ht="15.75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95"/>
      <c r="M933" s="129"/>
      <c r="N933" s="129"/>
      <c r="O933" s="129"/>
      <c r="P933" s="129"/>
    </row>
    <row r="934" spans="1:16" ht="15.75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95"/>
      <c r="M934" s="129"/>
      <c r="N934" s="129"/>
      <c r="O934" s="129"/>
      <c r="P934" s="129"/>
    </row>
    <row r="935" spans="1:16" ht="15.75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95"/>
      <c r="M935" s="129"/>
      <c r="N935" s="129"/>
      <c r="O935" s="129"/>
      <c r="P935" s="129"/>
    </row>
    <row r="936" spans="1:16" ht="15.75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95"/>
      <c r="M936" s="129"/>
      <c r="N936" s="129"/>
      <c r="O936" s="129"/>
      <c r="P936" s="129"/>
    </row>
    <row r="937" spans="1:16" ht="15.75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95"/>
      <c r="M937" s="129"/>
      <c r="N937" s="129"/>
      <c r="O937" s="129"/>
      <c r="P937" s="129"/>
    </row>
    <row r="938" spans="1:16" ht="15.75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95"/>
      <c r="M938" s="129"/>
      <c r="N938" s="129"/>
      <c r="O938" s="129"/>
      <c r="P938" s="129"/>
    </row>
    <row r="939" spans="1:16" ht="15.75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95"/>
      <c r="M939" s="129"/>
      <c r="N939" s="129"/>
      <c r="O939" s="129"/>
      <c r="P939" s="129"/>
    </row>
    <row r="940" spans="1:16" ht="15.75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95"/>
      <c r="M940" s="129"/>
      <c r="N940" s="129"/>
      <c r="O940" s="129"/>
      <c r="P940" s="129"/>
    </row>
    <row r="941" spans="1:16" ht="15.75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95"/>
      <c r="M941" s="129"/>
      <c r="N941" s="129"/>
      <c r="O941" s="129"/>
      <c r="P941" s="129"/>
    </row>
    <row r="942" spans="1:16" ht="15.75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95"/>
      <c r="M942" s="129"/>
      <c r="N942" s="129"/>
      <c r="O942" s="129"/>
      <c r="P942" s="129"/>
    </row>
    <row r="943" spans="1:16" ht="15.75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95"/>
      <c r="M943" s="129"/>
      <c r="N943" s="129"/>
      <c r="O943" s="129"/>
      <c r="P943" s="129"/>
    </row>
    <row r="944" spans="1:16" ht="15.75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95"/>
      <c r="M944" s="129"/>
      <c r="N944" s="129"/>
      <c r="O944" s="129"/>
      <c r="P944" s="129"/>
    </row>
    <row r="945" spans="1:16" ht="15.75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95"/>
      <c r="M945" s="129"/>
      <c r="N945" s="129"/>
      <c r="O945" s="129"/>
      <c r="P945" s="129"/>
    </row>
    <row r="946" spans="1:16" ht="15.75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95"/>
      <c r="M946" s="129"/>
      <c r="N946" s="129"/>
      <c r="O946" s="129"/>
      <c r="P946" s="129"/>
    </row>
    <row r="947" spans="1:16" ht="15.75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95"/>
      <c r="M947" s="129"/>
      <c r="N947" s="129"/>
      <c r="O947" s="129"/>
      <c r="P947" s="129"/>
    </row>
    <row r="948" spans="1:16" ht="15.75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95"/>
      <c r="M948" s="129"/>
      <c r="N948" s="129"/>
      <c r="O948" s="129"/>
      <c r="P948" s="129"/>
    </row>
    <row r="949" spans="1:16" ht="15.75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95"/>
      <c r="M949" s="129"/>
      <c r="N949" s="129"/>
      <c r="O949" s="129"/>
      <c r="P949" s="129"/>
    </row>
    <row r="950" spans="1:16" ht="15.75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95"/>
      <c r="M950" s="129"/>
      <c r="N950" s="129"/>
      <c r="O950" s="129"/>
      <c r="P950" s="129"/>
    </row>
    <row r="951" spans="1:16" ht="15.75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95"/>
      <c r="M951" s="129"/>
      <c r="N951" s="129"/>
      <c r="O951" s="129"/>
      <c r="P951" s="129"/>
    </row>
    <row r="952" spans="1:16" ht="15.75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95"/>
      <c r="M952" s="129"/>
      <c r="N952" s="129"/>
      <c r="O952" s="129"/>
      <c r="P952" s="129"/>
    </row>
    <row r="953" spans="1:16" ht="15.75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95"/>
      <c r="M953" s="129"/>
      <c r="N953" s="129"/>
      <c r="O953" s="129"/>
      <c r="P953" s="129"/>
    </row>
    <row r="954" spans="1:16" ht="15.75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95"/>
      <c r="M954" s="129"/>
      <c r="N954" s="129"/>
      <c r="O954" s="129"/>
      <c r="P954" s="129"/>
    </row>
    <row r="955" spans="1:16" ht="15.75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95"/>
      <c r="M955" s="129"/>
      <c r="N955" s="129"/>
      <c r="O955" s="129"/>
      <c r="P955" s="129"/>
    </row>
    <row r="956" spans="1:16" ht="15.75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95"/>
      <c r="M956" s="129"/>
      <c r="N956" s="129"/>
      <c r="O956" s="129"/>
      <c r="P956" s="129"/>
    </row>
    <row r="957" spans="1:16" ht="15.75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95"/>
      <c r="M957" s="129"/>
      <c r="N957" s="129"/>
      <c r="O957" s="129"/>
      <c r="P957" s="129"/>
    </row>
    <row r="958" spans="1:16" ht="15.75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95"/>
      <c r="M958" s="129"/>
      <c r="N958" s="129"/>
      <c r="O958" s="129"/>
      <c r="P958" s="129"/>
    </row>
    <row r="959" spans="1:16" ht="15.75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95"/>
      <c r="M959" s="129"/>
      <c r="N959" s="129"/>
      <c r="O959" s="129"/>
      <c r="P959" s="129"/>
    </row>
    <row r="960" spans="1:16" ht="15.75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95"/>
      <c r="M960" s="129"/>
      <c r="N960" s="129"/>
      <c r="O960" s="129"/>
      <c r="P960" s="129"/>
    </row>
    <row r="961" spans="1:16" ht="15.75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95"/>
      <c r="M961" s="129"/>
      <c r="N961" s="129"/>
      <c r="O961" s="129"/>
      <c r="P961" s="129"/>
    </row>
    <row r="962" spans="1:16" ht="15.75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95"/>
      <c r="M962" s="129"/>
      <c r="N962" s="129"/>
      <c r="O962" s="129"/>
      <c r="P962" s="129"/>
    </row>
    <row r="963" spans="1:16" ht="15.75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95"/>
      <c r="M963" s="129"/>
      <c r="N963" s="129"/>
      <c r="O963" s="129"/>
      <c r="P963" s="129"/>
    </row>
    <row r="964" spans="1:16" ht="15.75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95"/>
      <c r="M964" s="129"/>
      <c r="N964" s="129"/>
      <c r="O964" s="129"/>
      <c r="P964" s="129"/>
    </row>
    <row r="965" spans="1:16" ht="15.75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95"/>
      <c r="M965" s="129"/>
      <c r="N965" s="129"/>
      <c r="O965" s="129"/>
      <c r="P965" s="129"/>
    </row>
    <row r="966" spans="1:16" ht="15.75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95"/>
      <c r="M966" s="129"/>
      <c r="N966" s="129"/>
      <c r="O966" s="129"/>
      <c r="P966" s="129"/>
    </row>
    <row r="967" spans="1:16" ht="15.75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95"/>
      <c r="M967" s="129"/>
      <c r="N967" s="129"/>
      <c r="O967" s="129"/>
      <c r="P967" s="129"/>
    </row>
    <row r="968" spans="1:16" ht="15.75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95"/>
      <c r="M968" s="129"/>
      <c r="N968" s="129"/>
      <c r="O968" s="129"/>
      <c r="P968" s="129"/>
    </row>
    <row r="969" spans="1:16" ht="15.75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95"/>
      <c r="M969" s="129"/>
      <c r="N969" s="129"/>
      <c r="O969" s="129"/>
      <c r="P969" s="129"/>
    </row>
    <row r="970" spans="1:16" ht="15.75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95"/>
      <c r="M970" s="129"/>
      <c r="N970" s="129"/>
      <c r="O970" s="129"/>
      <c r="P970" s="129"/>
    </row>
    <row r="971" spans="1:16" ht="15.75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95"/>
      <c r="M971" s="129"/>
      <c r="N971" s="129"/>
      <c r="O971" s="129"/>
      <c r="P971" s="129"/>
    </row>
    <row r="972" spans="1:16" ht="15.75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95"/>
      <c r="M972" s="129"/>
      <c r="N972" s="129"/>
      <c r="O972" s="129"/>
      <c r="P972" s="129"/>
    </row>
    <row r="973" spans="1:16" ht="15.75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95"/>
      <c r="M973" s="129"/>
      <c r="N973" s="129"/>
      <c r="O973" s="129"/>
      <c r="P973" s="129"/>
    </row>
    <row r="974" spans="1:16" ht="15.75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95"/>
      <c r="M974" s="129"/>
      <c r="N974" s="129"/>
      <c r="O974" s="129"/>
      <c r="P974" s="129"/>
    </row>
    <row r="975" spans="1:16" ht="15.75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95"/>
      <c r="M975" s="129"/>
      <c r="N975" s="129"/>
      <c r="O975" s="129"/>
      <c r="P975" s="129"/>
    </row>
    <row r="976" spans="1:16" ht="15.75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95"/>
      <c r="M976" s="129"/>
      <c r="N976" s="129"/>
      <c r="O976" s="129"/>
      <c r="P976" s="129"/>
    </row>
    <row r="977" spans="1:16" ht="15.75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95"/>
      <c r="M977" s="129"/>
      <c r="N977" s="129"/>
      <c r="O977" s="129"/>
      <c r="P977" s="129"/>
    </row>
    <row r="978" spans="1:16" ht="15.75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95"/>
      <c r="M978" s="129"/>
      <c r="N978" s="129"/>
      <c r="O978" s="129"/>
      <c r="P978" s="129"/>
    </row>
    <row r="979" spans="1:16" ht="15.75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95"/>
      <c r="M979" s="129"/>
      <c r="N979" s="129"/>
      <c r="O979" s="129"/>
      <c r="P979" s="129"/>
    </row>
    <row r="980" spans="1:16" ht="15.75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95"/>
      <c r="M980" s="129"/>
      <c r="N980" s="129"/>
      <c r="O980" s="129"/>
      <c r="P980" s="129"/>
    </row>
    <row r="981" spans="1:16" ht="15.75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95"/>
      <c r="M981" s="129"/>
      <c r="N981" s="129"/>
      <c r="O981" s="129"/>
      <c r="P981" s="129"/>
    </row>
    <row r="982" spans="1:16" ht="15.75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95"/>
      <c r="M982" s="129"/>
      <c r="N982" s="129"/>
      <c r="O982" s="129"/>
      <c r="P982" s="129"/>
    </row>
    <row r="983" spans="1:16" ht="15.75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95"/>
      <c r="M983" s="129"/>
      <c r="N983" s="129"/>
      <c r="O983" s="129"/>
      <c r="P983" s="129"/>
    </row>
    <row r="984" spans="1:16" ht="15.75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95"/>
      <c r="M984" s="129"/>
      <c r="N984" s="129"/>
      <c r="O984" s="129"/>
      <c r="P984" s="129"/>
    </row>
    <row r="985" spans="1:16" ht="15.75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95"/>
      <c r="M985" s="129"/>
      <c r="N985" s="129"/>
      <c r="O985" s="129"/>
      <c r="P985" s="129"/>
    </row>
    <row r="986" spans="1:16" ht="15.75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95"/>
      <c r="M986" s="129"/>
      <c r="N986" s="129"/>
      <c r="O986" s="129"/>
      <c r="P986" s="129"/>
    </row>
    <row r="987" spans="1:16" ht="15.75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95"/>
      <c r="M987" s="129"/>
      <c r="N987" s="129"/>
      <c r="O987" s="129"/>
      <c r="P987" s="129"/>
    </row>
    <row r="988" spans="1:16" ht="15.75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95"/>
      <c r="M988" s="129"/>
      <c r="N988" s="129"/>
      <c r="O988" s="129"/>
      <c r="P988" s="129"/>
    </row>
    <row r="989" spans="1:16" ht="15.75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95"/>
      <c r="M989" s="129"/>
      <c r="N989" s="129"/>
      <c r="O989" s="129"/>
      <c r="P989" s="129"/>
    </row>
    <row r="990" spans="1:16" ht="15.75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95"/>
      <c r="M990" s="129"/>
      <c r="N990" s="129"/>
      <c r="O990" s="129"/>
      <c r="P990" s="129"/>
    </row>
    <row r="991" spans="1:16" ht="15.75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95"/>
      <c r="M991" s="129"/>
      <c r="N991" s="129"/>
      <c r="O991" s="129"/>
      <c r="P991" s="129"/>
    </row>
    <row r="992" spans="1:16" ht="15.75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95"/>
      <c r="M992" s="129"/>
      <c r="N992" s="129"/>
      <c r="O992" s="129"/>
      <c r="P992" s="129"/>
    </row>
    <row r="993" spans="1:16" ht="15.75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95"/>
      <c r="M993" s="129"/>
      <c r="N993" s="129"/>
      <c r="O993" s="129"/>
      <c r="P993" s="129"/>
    </row>
    <row r="994" spans="1:16" ht="15.75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95"/>
      <c r="M994" s="129"/>
      <c r="N994" s="129"/>
      <c r="O994" s="129"/>
      <c r="P994" s="129"/>
    </row>
    <row r="995" spans="1:16" ht="15.75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95"/>
      <c r="M995" s="129"/>
      <c r="N995" s="129"/>
      <c r="O995" s="129"/>
      <c r="P995" s="129"/>
    </row>
    <row r="996" spans="1:16" ht="15.75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95"/>
      <c r="M996" s="129"/>
      <c r="N996" s="129"/>
      <c r="O996" s="129"/>
      <c r="P996" s="129"/>
    </row>
    <row r="997" spans="1:16" ht="15.75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95"/>
      <c r="M997" s="129"/>
      <c r="N997" s="129"/>
      <c r="O997" s="129"/>
      <c r="P997" s="129"/>
    </row>
    <row r="998" spans="1:16" ht="15.75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95"/>
      <c r="M998" s="129"/>
      <c r="N998" s="129"/>
      <c r="O998" s="129"/>
      <c r="P998" s="129"/>
    </row>
    <row r="999" spans="1:16" ht="15.75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95"/>
      <c r="M999" s="129"/>
      <c r="N999" s="129"/>
      <c r="O999" s="129"/>
      <c r="P999" s="129"/>
    </row>
    <row r="1000" spans="1:16" ht="15.75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95"/>
      <c r="M1000" s="129"/>
      <c r="N1000" s="129"/>
      <c r="O1000" s="129"/>
      <c r="P1000" s="129"/>
    </row>
    <row r="1001" spans="1:16" ht="15.75">
      <c r="A1001" s="104"/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95"/>
      <c r="M1001" s="129"/>
      <c r="N1001" s="129"/>
      <c r="O1001" s="129"/>
      <c r="P1001" s="129"/>
    </row>
    <row r="1002" spans="1:16" ht="15.75">
      <c r="A1002" s="104"/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4"/>
      <c r="L1002" s="95"/>
      <c r="M1002" s="129"/>
      <c r="N1002" s="129"/>
      <c r="O1002" s="129"/>
      <c r="P1002" s="129"/>
    </row>
    <row r="1003" spans="1:16" ht="15.75">
      <c r="A1003" s="104"/>
      <c r="B1003" s="104"/>
      <c r="C1003" s="104"/>
      <c r="D1003" s="104"/>
      <c r="E1003" s="104"/>
      <c r="F1003" s="104"/>
      <c r="G1003" s="104"/>
      <c r="H1003" s="104"/>
      <c r="I1003" s="104"/>
      <c r="J1003" s="104"/>
      <c r="K1003" s="104"/>
      <c r="L1003" s="95"/>
      <c r="M1003" s="129"/>
      <c r="N1003" s="129"/>
      <c r="O1003" s="129"/>
      <c r="P1003" s="129"/>
    </row>
    <row r="1004" spans="1:16" ht="15.75">
      <c r="A1004" s="104"/>
      <c r="B1004" s="104"/>
      <c r="C1004" s="104"/>
      <c r="D1004" s="104"/>
      <c r="E1004" s="104"/>
      <c r="F1004" s="104"/>
      <c r="G1004" s="104"/>
      <c r="H1004" s="104"/>
      <c r="I1004" s="104"/>
      <c r="J1004" s="104"/>
      <c r="K1004" s="104"/>
      <c r="L1004" s="95"/>
      <c r="M1004" s="129"/>
      <c r="N1004" s="129"/>
      <c r="O1004" s="129"/>
      <c r="P1004" s="129"/>
    </row>
    <row r="1005" spans="1:16" ht="15.75">
      <c r="A1005" s="104"/>
      <c r="B1005" s="104"/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95"/>
      <c r="M1005" s="129"/>
      <c r="N1005" s="129"/>
      <c r="O1005" s="129"/>
      <c r="P1005" s="129"/>
    </row>
    <row r="1006" spans="1:16" ht="15.75">
      <c r="A1006" s="104"/>
      <c r="B1006" s="104"/>
      <c r="C1006" s="104"/>
      <c r="D1006" s="104"/>
      <c r="E1006" s="104"/>
      <c r="F1006" s="104"/>
      <c r="G1006" s="104"/>
      <c r="H1006" s="104"/>
      <c r="I1006" s="104"/>
      <c r="J1006" s="104"/>
      <c r="K1006" s="104"/>
      <c r="L1006" s="95"/>
      <c r="M1006" s="129"/>
      <c r="N1006" s="129"/>
      <c r="O1006" s="129"/>
      <c r="P1006" s="129"/>
    </row>
    <row r="1007" spans="1:16" ht="15.75">
      <c r="A1007" s="104"/>
      <c r="B1007" s="104"/>
      <c r="C1007" s="104"/>
      <c r="D1007" s="104"/>
      <c r="E1007" s="104"/>
      <c r="F1007" s="104"/>
      <c r="G1007" s="104"/>
      <c r="H1007" s="104"/>
      <c r="I1007" s="104"/>
      <c r="J1007" s="104"/>
      <c r="K1007" s="104"/>
      <c r="L1007" s="95"/>
      <c r="M1007" s="129"/>
      <c r="N1007" s="129"/>
      <c r="O1007" s="129"/>
      <c r="P1007" s="129"/>
    </row>
    <row r="1008" spans="1:16" ht="15.75">
      <c r="A1008" s="104"/>
      <c r="B1008" s="104"/>
      <c r="C1008" s="104"/>
      <c r="D1008" s="104"/>
      <c r="E1008" s="104"/>
      <c r="F1008" s="104"/>
      <c r="G1008" s="104"/>
      <c r="H1008" s="104"/>
      <c r="I1008" s="104"/>
      <c r="J1008" s="104"/>
      <c r="K1008" s="104"/>
      <c r="L1008" s="95"/>
      <c r="M1008" s="129"/>
      <c r="N1008" s="129"/>
      <c r="O1008" s="129"/>
      <c r="P1008" s="129"/>
    </row>
    <row r="1009" spans="1:16" ht="15.75">
      <c r="A1009" s="104"/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95"/>
      <c r="M1009" s="129"/>
      <c r="N1009" s="129"/>
      <c r="O1009" s="129"/>
      <c r="P1009" s="129"/>
    </row>
    <row r="1010" spans="1:16" ht="15.75">
      <c r="A1010" s="104"/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95"/>
      <c r="M1010" s="129"/>
      <c r="N1010" s="129"/>
      <c r="O1010" s="129"/>
      <c r="P1010" s="129"/>
    </row>
    <row r="1011" spans="1:16" ht="15.75">
      <c r="A1011" s="104"/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95"/>
      <c r="M1011" s="129"/>
      <c r="N1011" s="129"/>
      <c r="O1011" s="129"/>
      <c r="P1011" s="129"/>
    </row>
    <row r="1012" spans="1:16" ht="15.75">
      <c r="A1012" s="104"/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95"/>
      <c r="M1012" s="129"/>
      <c r="N1012" s="129"/>
      <c r="O1012" s="129"/>
      <c r="P1012" s="129"/>
    </row>
    <row r="1013" spans="1:16" ht="15.75">
      <c r="A1013" s="104"/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95"/>
      <c r="M1013" s="129"/>
      <c r="N1013" s="129"/>
      <c r="O1013" s="129"/>
      <c r="P1013" s="129"/>
    </row>
    <row r="1014" spans="1:16" ht="15.75">
      <c r="A1014" s="104"/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95"/>
      <c r="M1014" s="129"/>
      <c r="N1014" s="129"/>
      <c r="O1014" s="129"/>
      <c r="P1014" s="129"/>
    </row>
    <row r="1015" spans="1:16" ht="15.75">
      <c r="A1015" s="104"/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95"/>
      <c r="M1015" s="129"/>
      <c r="N1015" s="129"/>
      <c r="O1015" s="129"/>
      <c r="P1015" s="129"/>
    </row>
    <row r="1016" spans="1:16" ht="15.75">
      <c r="A1016" s="104"/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95"/>
      <c r="M1016" s="129"/>
      <c r="N1016" s="129"/>
      <c r="O1016" s="129"/>
      <c r="P1016" s="129"/>
    </row>
    <row r="1017" spans="1:16" ht="15.75">
      <c r="A1017" s="104"/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95"/>
      <c r="M1017" s="129"/>
      <c r="N1017" s="129"/>
      <c r="O1017" s="129"/>
      <c r="P1017" s="129"/>
    </row>
    <row r="1018" spans="1:16" ht="15.75">
      <c r="A1018" s="104"/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95"/>
      <c r="M1018" s="129"/>
      <c r="N1018" s="129"/>
      <c r="O1018" s="129"/>
      <c r="P1018" s="129"/>
    </row>
    <row r="1019" spans="1:16" ht="15.75">
      <c r="A1019" s="104"/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95"/>
      <c r="M1019" s="129"/>
      <c r="N1019" s="129"/>
      <c r="O1019" s="129"/>
      <c r="P1019" s="129"/>
    </row>
    <row r="1020" spans="1:16" ht="15.75">
      <c r="A1020" s="104"/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95"/>
      <c r="M1020" s="129"/>
      <c r="N1020" s="129"/>
      <c r="O1020" s="129"/>
      <c r="P1020" s="129"/>
    </row>
    <row r="1021" spans="1:16" ht="15.75">
      <c r="A1021" s="104"/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95"/>
      <c r="M1021" s="129"/>
      <c r="N1021" s="129"/>
      <c r="O1021" s="129"/>
      <c r="P1021" s="129"/>
    </row>
    <row r="1022" spans="1:16" ht="15.75">
      <c r="A1022" s="104"/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95"/>
      <c r="M1022" s="129"/>
      <c r="N1022" s="129"/>
      <c r="O1022" s="129"/>
      <c r="P1022" s="129"/>
    </row>
    <row r="1023" spans="1:16" ht="15.75">
      <c r="A1023" s="104"/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95"/>
      <c r="M1023" s="129"/>
      <c r="N1023" s="129"/>
      <c r="O1023" s="129"/>
      <c r="P1023" s="129"/>
    </row>
    <row r="1024" spans="1:16" ht="15.75">
      <c r="A1024" s="104"/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95"/>
      <c r="M1024" s="129"/>
      <c r="N1024" s="129"/>
      <c r="O1024" s="129"/>
      <c r="P1024" s="129"/>
    </row>
    <row r="1025" spans="1:16" ht="15.75">
      <c r="A1025" s="104"/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95"/>
      <c r="M1025" s="129"/>
      <c r="N1025" s="129"/>
      <c r="O1025" s="129"/>
      <c r="P1025" s="129"/>
    </row>
    <row r="1026" spans="1:16" ht="15.75">
      <c r="A1026" s="104"/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95"/>
      <c r="M1026" s="129"/>
      <c r="N1026" s="129"/>
      <c r="O1026" s="129"/>
      <c r="P1026" s="129"/>
    </row>
    <row r="1027" spans="1:16" ht="15.75">
      <c r="A1027" s="104"/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95"/>
      <c r="M1027" s="129"/>
      <c r="N1027" s="129"/>
      <c r="O1027" s="129"/>
      <c r="P1027" s="129"/>
    </row>
    <row r="1028" spans="1:16" ht="15.75">
      <c r="A1028" s="104"/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95"/>
      <c r="M1028" s="129"/>
      <c r="N1028" s="129"/>
      <c r="O1028" s="129"/>
      <c r="P1028" s="129"/>
    </row>
    <row r="1029" spans="1:16" ht="15.75">
      <c r="A1029" s="104"/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95"/>
      <c r="M1029" s="129"/>
      <c r="N1029" s="129"/>
      <c r="O1029" s="129"/>
      <c r="P1029" s="129"/>
    </row>
    <row r="1030" spans="1:16" ht="15.75">
      <c r="A1030" s="104"/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95"/>
      <c r="M1030" s="129"/>
      <c r="N1030" s="129"/>
      <c r="O1030" s="129"/>
      <c r="P1030" s="129"/>
    </row>
    <row r="1031" spans="1:16" ht="15.75">
      <c r="A1031" s="104"/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95"/>
      <c r="M1031" s="129"/>
      <c r="N1031" s="129"/>
      <c r="O1031" s="129"/>
      <c r="P1031" s="129"/>
    </row>
    <row r="1032" spans="1:16" ht="15.75">
      <c r="A1032" s="104"/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95"/>
      <c r="M1032" s="129"/>
      <c r="N1032" s="129"/>
      <c r="O1032" s="129"/>
      <c r="P1032" s="129"/>
    </row>
    <row r="1033" spans="1:16" ht="15.75">
      <c r="A1033" s="104"/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95"/>
      <c r="M1033" s="129"/>
      <c r="N1033" s="129"/>
      <c r="O1033" s="129"/>
      <c r="P1033" s="129"/>
    </row>
    <row r="1034" spans="1:16" ht="15.75">
      <c r="A1034" s="104"/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95"/>
      <c r="M1034" s="129"/>
      <c r="N1034" s="129"/>
      <c r="O1034" s="129"/>
      <c r="P1034" s="129"/>
    </row>
    <row r="1035" spans="1:16" ht="15.75">
      <c r="A1035" s="104"/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95"/>
      <c r="M1035" s="129"/>
      <c r="N1035" s="129"/>
      <c r="O1035" s="129"/>
      <c r="P1035" s="129"/>
    </row>
    <row r="1036" spans="1:16" ht="15.75">
      <c r="A1036" s="104"/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95"/>
      <c r="M1036" s="129"/>
      <c r="N1036" s="129"/>
      <c r="O1036" s="129"/>
      <c r="P1036" s="129"/>
    </row>
    <row r="1037" spans="1:16" ht="15.75">
      <c r="A1037" s="104"/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95"/>
      <c r="M1037" s="129"/>
      <c r="N1037" s="129"/>
      <c r="O1037" s="129"/>
      <c r="P1037" s="129"/>
    </row>
    <row r="1038" spans="1:16" ht="15.75">
      <c r="A1038" s="104"/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95"/>
      <c r="M1038" s="129"/>
      <c r="N1038" s="129"/>
      <c r="O1038" s="129"/>
      <c r="P1038" s="129"/>
    </row>
    <row r="1039" spans="1:16" ht="15.75">
      <c r="A1039" s="104"/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95"/>
      <c r="M1039" s="129"/>
      <c r="N1039" s="129"/>
      <c r="O1039" s="129"/>
      <c r="P1039" s="129"/>
    </row>
    <row r="1040" spans="1:16" ht="15.75">
      <c r="A1040" s="104"/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95"/>
      <c r="M1040" s="129"/>
      <c r="N1040" s="129"/>
      <c r="O1040" s="129"/>
      <c r="P1040" s="129"/>
    </row>
    <row r="1041" spans="1:16" ht="15.75">
      <c r="A1041" s="104"/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95"/>
      <c r="M1041" s="129"/>
      <c r="N1041" s="129"/>
      <c r="O1041" s="129"/>
      <c r="P1041" s="129"/>
    </row>
    <row r="1042" spans="1:16" ht="15.75">
      <c r="A1042" s="104"/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95"/>
      <c r="M1042" s="129"/>
      <c r="N1042" s="129"/>
      <c r="O1042" s="129"/>
      <c r="P1042" s="129"/>
    </row>
    <row r="1043" spans="1:16" ht="15.75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95"/>
      <c r="M1043" s="129"/>
      <c r="N1043" s="129"/>
      <c r="O1043" s="129"/>
      <c r="P1043" s="129"/>
    </row>
    <row r="1044" spans="1:16" ht="15.75">
      <c r="A1044" s="104"/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95"/>
      <c r="M1044" s="129"/>
      <c r="N1044" s="129"/>
      <c r="O1044" s="129"/>
      <c r="P1044" s="129"/>
    </row>
    <row r="1045" spans="1:16" ht="15.75">
      <c r="A1045" s="104"/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95"/>
      <c r="M1045" s="129"/>
      <c r="N1045" s="129"/>
      <c r="O1045" s="129"/>
      <c r="P1045" s="129"/>
    </row>
    <row r="1046" spans="1:16" ht="15.75">
      <c r="A1046" s="104"/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95"/>
      <c r="M1046" s="129"/>
      <c r="N1046" s="129"/>
      <c r="O1046" s="129"/>
      <c r="P1046" s="129"/>
    </row>
    <row r="1047" spans="1:16" ht="15.75">
      <c r="A1047" s="104"/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95"/>
      <c r="M1047" s="129"/>
      <c r="N1047" s="129"/>
      <c r="O1047" s="129"/>
      <c r="P1047" s="129"/>
    </row>
    <row r="1048" spans="1:16" ht="15.75">
      <c r="A1048" s="104"/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95"/>
      <c r="M1048" s="129"/>
      <c r="N1048" s="129"/>
      <c r="O1048" s="129"/>
      <c r="P1048" s="129"/>
    </row>
    <row r="1049" spans="1:16" ht="15.75">
      <c r="A1049" s="104"/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95"/>
      <c r="M1049" s="129"/>
      <c r="N1049" s="129"/>
      <c r="O1049" s="129"/>
      <c r="P1049" s="129"/>
    </row>
    <row r="1050" spans="1:16" ht="15.75">
      <c r="A1050" s="104"/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95"/>
      <c r="M1050" s="129"/>
      <c r="N1050" s="129"/>
      <c r="O1050" s="129"/>
      <c r="P1050" s="129"/>
    </row>
    <row r="1051" spans="1:16" ht="15.75">
      <c r="A1051" s="104"/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95"/>
      <c r="M1051" s="129"/>
      <c r="N1051" s="129"/>
      <c r="O1051" s="129"/>
      <c r="P1051" s="129"/>
    </row>
    <row r="1052" spans="1:16" ht="15.75">
      <c r="A1052" s="104"/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95"/>
      <c r="M1052" s="129"/>
      <c r="N1052" s="129"/>
      <c r="O1052" s="129"/>
      <c r="P1052" s="129"/>
    </row>
    <row r="1053" spans="1:16" ht="15.75">
      <c r="A1053" s="104"/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95"/>
      <c r="M1053" s="129"/>
      <c r="N1053" s="129"/>
      <c r="O1053" s="129"/>
      <c r="P1053" s="129"/>
    </row>
    <row r="1054" spans="1:16" ht="15.75">
      <c r="A1054" s="104"/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95"/>
      <c r="M1054" s="129"/>
      <c r="N1054" s="129"/>
      <c r="O1054" s="129"/>
      <c r="P1054" s="129"/>
    </row>
    <row r="1055" spans="1:16" ht="15.75">
      <c r="A1055" s="104"/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95"/>
      <c r="M1055" s="129"/>
      <c r="N1055" s="129"/>
      <c r="O1055" s="129"/>
      <c r="P1055" s="129"/>
    </row>
    <row r="1056" spans="1:16" ht="15.75">
      <c r="A1056" s="104"/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95"/>
      <c r="M1056" s="129"/>
      <c r="N1056" s="129"/>
      <c r="O1056" s="129"/>
      <c r="P1056" s="129"/>
    </row>
    <row r="1057" spans="1:16" ht="15.75">
      <c r="A1057" s="104"/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95"/>
      <c r="M1057" s="129"/>
      <c r="N1057" s="129"/>
      <c r="O1057" s="129"/>
      <c r="P1057" s="129"/>
    </row>
    <row r="1058" spans="1:16" ht="15.75">
      <c r="A1058" s="104"/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95"/>
      <c r="M1058" s="129"/>
      <c r="N1058" s="129"/>
      <c r="O1058" s="129"/>
      <c r="P1058" s="129"/>
    </row>
    <row r="1059" spans="1:16" ht="15.75">
      <c r="A1059" s="104"/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95"/>
      <c r="M1059" s="129"/>
      <c r="N1059" s="129"/>
      <c r="O1059" s="129"/>
      <c r="P1059" s="129"/>
    </row>
    <row r="1060" spans="1:16" ht="15.75">
      <c r="A1060" s="104"/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95"/>
      <c r="M1060" s="129"/>
      <c r="N1060" s="129"/>
      <c r="O1060" s="129"/>
      <c r="P1060" s="129"/>
    </row>
    <row r="1061" spans="1:16" ht="15.75">
      <c r="A1061" s="104"/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95"/>
      <c r="M1061" s="129"/>
      <c r="N1061" s="129"/>
      <c r="O1061" s="129"/>
      <c r="P1061" s="129"/>
    </row>
    <row r="1062" spans="1:16" ht="15.75">
      <c r="A1062" s="104"/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95"/>
      <c r="M1062" s="129"/>
      <c r="N1062" s="129"/>
      <c r="O1062" s="129"/>
      <c r="P1062" s="129"/>
    </row>
    <row r="1063" spans="1:16" ht="15.75">
      <c r="A1063" s="104"/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95"/>
      <c r="M1063" s="129"/>
      <c r="N1063" s="129"/>
      <c r="O1063" s="129"/>
      <c r="P1063" s="129"/>
    </row>
    <row r="1064" spans="1:16" ht="15.75">
      <c r="A1064" s="104"/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95"/>
      <c r="M1064" s="129"/>
      <c r="N1064" s="129"/>
      <c r="O1064" s="129"/>
      <c r="P1064" s="129"/>
    </row>
    <row r="1065" spans="1:16" ht="15.75">
      <c r="A1065" s="104"/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95"/>
      <c r="M1065" s="129"/>
      <c r="N1065" s="129"/>
      <c r="O1065" s="129"/>
      <c r="P1065" s="129"/>
    </row>
    <row r="1066" spans="1:16" ht="15.75">
      <c r="A1066" s="104"/>
      <c r="B1066" s="104"/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95"/>
      <c r="M1066" s="129"/>
      <c r="N1066" s="129"/>
      <c r="O1066" s="129"/>
      <c r="P1066" s="129"/>
    </row>
    <row r="1067" spans="1:16" ht="15.75">
      <c r="A1067" s="104"/>
      <c r="B1067" s="104"/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95"/>
      <c r="M1067" s="129"/>
      <c r="N1067" s="129"/>
      <c r="O1067" s="129"/>
      <c r="P1067" s="129"/>
    </row>
    <row r="1068" spans="1:16" ht="15.75">
      <c r="A1068" s="104"/>
      <c r="B1068" s="104"/>
      <c r="C1068" s="104"/>
      <c r="D1068" s="104"/>
      <c r="E1068" s="104"/>
      <c r="F1068" s="104"/>
      <c r="G1068" s="104"/>
      <c r="H1068" s="104"/>
      <c r="I1068" s="104"/>
      <c r="J1068" s="104"/>
      <c r="K1068" s="104"/>
      <c r="L1068" s="95"/>
      <c r="M1068" s="129"/>
      <c r="N1068" s="129"/>
      <c r="O1068" s="129"/>
      <c r="P1068" s="129"/>
    </row>
    <row r="1069" spans="1:16" ht="15.75">
      <c r="A1069" s="104"/>
      <c r="B1069" s="104"/>
      <c r="C1069" s="104"/>
      <c r="D1069" s="104"/>
      <c r="E1069" s="104"/>
      <c r="F1069" s="104"/>
      <c r="G1069" s="104"/>
      <c r="H1069" s="104"/>
      <c r="I1069" s="104"/>
      <c r="J1069" s="104"/>
      <c r="K1069" s="104"/>
      <c r="L1069" s="95"/>
      <c r="M1069" s="129"/>
      <c r="N1069" s="129"/>
      <c r="O1069" s="129"/>
      <c r="P1069" s="129"/>
    </row>
    <row r="1070" spans="1:16" ht="15.75">
      <c r="A1070" s="104"/>
      <c r="B1070" s="104"/>
      <c r="C1070" s="104"/>
      <c r="D1070" s="104"/>
      <c r="E1070" s="104"/>
      <c r="F1070" s="104"/>
      <c r="G1070" s="104"/>
      <c r="H1070" s="104"/>
      <c r="I1070" s="104"/>
      <c r="J1070" s="104"/>
      <c r="K1070" s="104"/>
      <c r="L1070" s="95"/>
      <c r="M1070" s="129"/>
      <c r="N1070" s="129"/>
      <c r="O1070" s="129"/>
      <c r="P1070" s="129"/>
    </row>
    <row r="1071" spans="1:16" ht="15.75">
      <c r="A1071" s="104"/>
      <c r="B1071" s="104"/>
      <c r="C1071" s="104"/>
      <c r="D1071" s="104"/>
      <c r="E1071" s="104"/>
      <c r="F1071" s="104"/>
      <c r="G1071" s="104"/>
      <c r="H1071" s="104"/>
      <c r="I1071" s="104"/>
      <c r="J1071" s="104"/>
      <c r="K1071" s="104"/>
      <c r="L1071" s="95"/>
      <c r="M1071" s="129"/>
      <c r="N1071" s="129"/>
      <c r="O1071" s="129"/>
      <c r="P1071" s="129"/>
    </row>
    <row r="1072" spans="1:16" ht="15.75">
      <c r="A1072" s="104"/>
      <c r="B1072" s="104"/>
      <c r="C1072" s="104"/>
      <c r="D1072" s="104"/>
      <c r="E1072" s="104"/>
      <c r="F1072" s="104"/>
      <c r="G1072" s="104"/>
      <c r="H1072" s="104"/>
      <c r="I1072" s="104"/>
      <c r="J1072" s="104"/>
      <c r="K1072" s="104"/>
      <c r="L1072" s="95"/>
      <c r="M1072" s="129"/>
      <c r="N1072" s="129"/>
      <c r="O1072" s="129"/>
      <c r="P1072" s="129"/>
    </row>
    <row r="1073" spans="1:16" ht="15.75">
      <c r="A1073" s="104"/>
      <c r="B1073" s="104"/>
      <c r="C1073" s="104"/>
      <c r="D1073" s="104"/>
      <c r="E1073" s="104"/>
      <c r="F1073" s="104"/>
      <c r="G1073" s="104"/>
      <c r="H1073" s="104"/>
      <c r="I1073" s="104"/>
      <c r="J1073" s="104"/>
      <c r="K1073" s="104"/>
      <c r="L1073" s="95"/>
      <c r="M1073" s="129"/>
      <c r="N1073" s="129"/>
      <c r="O1073" s="129"/>
      <c r="P1073" s="129"/>
    </row>
    <row r="1074" spans="1:16" ht="15.75">
      <c r="A1074" s="104"/>
      <c r="B1074" s="104"/>
      <c r="C1074" s="104"/>
      <c r="D1074" s="104"/>
      <c r="E1074" s="104"/>
      <c r="F1074" s="104"/>
      <c r="G1074" s="104"/>
      <c r="H1074" s="104"/>
      <c r="I1074" s="104"/>
      <c r="J1074" s="104"/>
      <c r="K1074" s="104"/>
      <c r="L1074" s="95"/>
      <c r="M1074" s="129"/>
      <c r="N1074" s="129"/>
      <c r="O1074" s="129"/>
      <c r="P1074" s="129"/>
    </row>
    <row r="1075" spans="1:16" ht="15.75">
      <c r="A1075" s="104"/>
      <c r="B1075" s="104"/>
      <c r="C1075" s="104"/>
      <c r="D1075" s="104"/>
      <c r="E1075" s="104"/>
      <c r="F1075" s="104"/>
      <c r="G1075" s="104"/>
      <c r="H1075" s="104"/>
      <c r="I1075" s="104"/>
      <c r="J1075" s="104"/>
      <c r="K1075" s="104"/>
      <c r="L1075" s="95"/>
      <c r="M1075" s="129"/>
      <c r="N1075" s="129"/>
      <c r="O1075" s="129"/>
      <c r="P1075" s="129"/>
    </row>
    <row r="1076" spans="1:16" ht="15.75">
      <c r="A1076" s="104"/>
      <c r="B1076" s="104"/>
      <c r="C1076" s="104"/>
      <c r="D1076" s="104"/>
      <c r="E1076" s="104"/>
      <c r="F1076" s="104"/>
      <c r="G1076" s="104"/>
      <c r="H1076" s="104"/>
      <c r="I1076" s="104"/>
      <c r="J1076" s="104"/>
      <c r="K1076" s="104"/>
      <c r="L1076" s="95"/>
      <c r="M1076" s="129"/>
      <c r="N1076" s="129"/>
      <c r="O1076" s="129"/>
      <c r="P1076" s="129"/>
    </row>
    <row r="1077" spans="1:16" ht="15.75">
      <c r="A1077" s="104"/>
      <c r="B1077" s="104"/>
      <c r="C1077" s="104"/>
      <c r="D1077" s="104"/>
      <c r="E1077" s="104"/>
      <c r="F1077" s="104"/>
      <c r="G1077" s="104"/>
      <c r="H1077" s="104"/>
      <c r="I1077" s="104"/>
      <c r="J1077" s="104"/>
      <c r="K1077" s="104"/>
      <c r="L1077" s="95"/>
      <c r="M1077" s="129"/>
      <c r="N1077" s="129"/>
      <c r="O1077" s="129"/>
      <c r="P1077" s="129"/>
    </row>
    <row r="1078" spans="1:16" ht="15.75">
      <c r="A1078" s="104"/>
      <c r="B1078" s="104"/>
      <c r="C1078" s="104"/>
      <c r="D1078" s="104"/>
      <c r="E1078" s="104"/>
      <c r="F1078" s="104"/>
      <c r="G1078" s="104"/>
      <c r="H1078" s="104"/>
      <c r="I1078" s="104"/>
      <c r="J1078" s="104"/>
      <c r="K1078" s="104"/>
      <c r="L1078" s="95"/>
      <c r="M1078" s="129"/>
      <c r="N1078" s="129"/>
      <c r="O1078" s="129"/>
      <c r="P1078" s="129"/>
    </row>
    <row r="1079" spans="1:16" ht="15.75">
      <c r="A1079" s="104"/>
      <c r="B1079" s="104"/>
      <c r="C1079" s="104"/>
      <c r="D1079" s="104"/>
      <c r="E1079" s="104"/>
      <c r="F1079" s="104"/>
      <c r="G1079" s="104"/>
      <c r="H1079" s="104"/>
      <c r="I1079" s="104"/>
      <c r="J1079" s="104"/>
      <c r="K1079" s="104"/>
      <c r="L1079" s="95"/>
      <c r="M1079" s="129"/>
      <c r="N1079" s="129"/>
      <c r="O1079" s="129"/>
      <c r="P1079" s="129"/>
    </row>
    <row r="1080" spans="1:16" ht="15.75">
      <c r="A1080" s="104"/>
      <c r="B1080" s="104"/>
      <c r="C1080" s="104"/>
      <c r="D1080" s="104"/>
      <c r="E1080" s="104"/>
      <c r="F1080" s="104"/>
      <c r="G1080" s="104"/>
      <c r="H1080" s="104"/>
      <c r="I1080" s="104"/>
      <c r="J1080" s="104"/>
      <c r="K1080" s="104"/>
      <c r="L1080" s="95"/>
      <c r="M1080" s="129"/>
      <c r="N1080" s="129"/>
      <c r="O1080" s="129"/>
      <c r="P1080" s="129"/>
    </row>
    <row r="1081" spans="1:16" ht="15.75">
      <c r="A1081" s="104"/>
      <c r="B1081" s="104"/>
      <c r="C1081" s="104"/>
      <c r="D1081" s="104"/>
      <c r="E1081" s="104"/>
      <c r="F1081" s="104"/>
      <c r="G1081" s="104"/>
      <c r="H1081" s="104"/>
      <c r="I1081" s="104"/>
      <c r="J1081" s="104"/>
      <c r="K1081" s="104"/>
      <c r="L1081" s="95"/>
      <c r="M1081" s="129"/>
      <c r="N1081" s="129"/>
      <c r="O1081" s="129"/>
      <c r="P1081" s="129"/>
    </row>
    <row r="1082" spans="1:16" ht="15.75">
      <c r="A1082" s="104"/>
      <c r="B1082" s="104"/>
      <c r="C1082" s="104"/>
      <c r="D1082" s="104"/>
      <c r="E1082" s="104"/>
      <c r="F1082" s="104"/>
      <c r="G1082" s="104"/>
      <c r="H1082" s="104"/>
      <c r="I1082" s="104"/>
      <c r="J1082" s="104"/>
      <c r="K1082" s="104"/>
      <c r="L1082" s="95"/>
      <c r="M1082" s="129"/>
      <c r="N1082" s="129"/>
      <c r="O1082" s="129"/>
      <c r="P1082" s="129"/>
    </row>
    <row r="1083" spans="1:16" ht="15.75">
      <c r="A1083" s="104"/>
      <c r="B1083" s="104"/>
      <c r="C1083" s="104"/>
      <c r="D1083" s="104"/>
      <c r="E1083" s="104"/>
      <c r="F1083" s="104"/>
      <c r="G1083" s="104"/>
      <c r="H1083" s="104"/>
      <c r="I1083" s="104"/>
      <c r="J1083" s="104"/>
      <c r="K1083" s="104"/>
      <c r="L1083" s="95"/>
      <c r="M1083" s="129"/>
      <c r="N1083" s="129"/>
      <c r="O1083" s="129"/>
      <c r="P1083" s="129"/>
    </row>
    <row r="1084" spans="1:16" ht="15.75">
      <c r="A1084" s="104"/>
      <c r="B1084" s="104"/>
      <c r="C1084" s="104"/>
      <c r="D1084" s="104"/>
      <c r="E1084" s="104"/>
      <c r="F1084" s="104"/>
      <c r="G1084" s="104"/>
      <c r="H1084" s="104"/>
      <c r="I1084" s="104"/>
      <c r="J1084" s="104"/>
      <c r="K1084" s="104"/>
      <c r="L1084" s="95"/>
      <c r="M1084" s="129"/>
      <c r="N1084" s="129"/>
      <c r="O1084" s="129"/>
      <c r="P1084" s="129"/>
    </row>
    <row r="1085" spans="1:16" ht="15.75">
      <c r="A1085" s="104"/>
      <c r="B1085" s="104"/>
      <c r="C1085" s="104"/>
      <c r="D1085" s="104"/>
      <c r="E1085" s="104"/>
      <c r="F1085" s="104"/>
      <c r="G1085" s="104"/>
      <c r="H1085" s="104"/>
      <c r="I1085" s="104"/>
      <c r="J1085" s="104"/>
      <c r="K1085" s="104"/>
      <c r="L1085" s="95"/>
      <c r="M1085" s="129"/>
      <c r="N1085" s="129"/>
      <c r="O1085" s="129"/>
      <c r="P1085" s="129"/>
    </row>
    <row r="1086" spans="1:16" ht="15.75">
      <c r="A1086" s="104"/>
      <c r="B1086" s="104"/>
      <c r="C1086" s="104"/>
      <c r="D1086" s="104"/>
      <c r="E1086" s="104"/>
      <c r="F1086" s="104"/>
      <c r="G1086" s="104"/>
      <c r="H1086" s="104"/>
      <c r="I1086" s="104"/>
      <c r="J1086" s="104"/>
      <c r="K1086" s="104"/>
      <c r="L1086" s="95"/>
      <c r="M1086" s="129"/>
      <c r="N1086" s="129"/>
      <c r="O1086" s="129"/>
      <c r="P1086" s="129"/>
    </row>
    <row r="1087" spans="1:16" ht="15.75">
      <c r="A1087" s="104"/>
      <c r="B1087" s="104"/>
      <c r="C1087" s="104"/>
      <c r="D1087" s="104"/>
      <c r="E1087" s="104"/>
      <c r="F1087" s="104"/>
      <c r="G1087" s="104"/>
      <c r="H1087" s="104"/>
      <c r="I1087" s="104"/>
      <c r="J1087" s="104"/>
      <c r="K1087" s="104"/>
      <c r="L1087" s="95"/>
      <c r="M1087" s="129"/>
      <c r="N1087" s="129"/>
      <c r="O1087" s="129"/>
      <c r="P1087" s="129"/>
    </row>
    <row r="1088" spans="1:16" ht="15.75">
      <c r="A1088" s="104"/>
      <c r="B1088" s="104"/>
      <c r="C1088" s="104"/>
      <c r="D1088" s="104"/>
      <c r="E1088" s="104"/>
      <c r="F1088" s="104"/>
      <c r="G1088" s="104"/>
      <c r="H1088" s="104"/>
      <c r="I1088" s="104"/>
      <c r="J1088" s="104"/>
      <c r="K1088" s="104"/>
      <c r="L1088" s="95"/>
      <c r="M1088" s="129"/>
      <c r="N1088" s="129"/>
      <c r="O1088" s="129"/>
      <c r="P1088" s="129"/>
    </row>
    <row r="1089" spans="1:16" ht="15.75">
      <c r="A1089" s="104"/>
      <c r="B1089" s="104"/>
      <c r="C1089" s="104"/>
      <c r="D1089" s="104"/>
      <c r="E1089" s="104"/>
      <c r="F1089" s="104"/>
      <c r="G1089" s="104"/>
      <c r="H1089" s="104"/>
      <c r="I1089" s="104"/>
      <c r="J1089" s="104"/>
      <c r="K1089" s="104"/>
      <c r="L1089" s="95"/>
      <c r="M1089" s="129"/>
      <c r="N1089" s="129"/>
      <c r="O1089" s="129"/>
      <c r="P1089" s="129"/>
    </row>
    <row r="1090" spans="1:16" ht="15.75">
      <c r="A1090" s="104"/>
      <c r="B1090" s="104"/>
      <c r="C1090" s="104"/>
      <c r="D1090" s="104"/>
      <c r="E1090" s="104"/>
      <c r="F1090" s="104"/>
      <c r="G1090" s="104"/>
      <c r="H1090" s="104"/>
      <c r="I1090" s="104"/>
      <c r="J1090" s="104"/>
      <c r="K1090" s="104"/>
      <c r="L1090" s="95"/>
      <c r="M1090" s="129"/>
      <c r="N1090" s="129"/>
      <c r="O1090" s="129"/>
      <c r="P1090" s="129"/>
    </row>
    <row r="1091" spans="1:16" ht="15.75">
      <c r="A1091" s="104"/>
      <c r="B1091" s="104"/>
      <c r="C1091" s="104"/>
      <c r="D1091" s="104"/>
      <c r="E1091" s="104"/>
      <c r="F1091" s="104"/>
      <c r="G1091" s="104"/>
      <c r="H1091" s="104"/>
      <c r="I1091" s="104"/>
      <c r="J1091" s="104"/>
      <c r="K1091" s="104"/>
      <c r="L1091" s="95"/>
      <c r="M1091" s="129"/>
      <c r="N1091" s="129"/>
      <c r="O1091" s="129"/>
      <c r="P1091" s="129"/>
    </row>
    <row r="1092" spans="1:16" ht="15.75">
      <c r="A1092" s="104"/>
      <c r="B1092" s="104"/>
      <c r="C1092" s="104"/>
      <c r="D1092" s="104"/>
      <c r="E1092" s="104"/>
      <c r="F1092" s="104"/>
      <c r="G1092" s="104"/>
      <c r="H1092" s="104"/>
      <c r="I1092" s="104"/>
      <c r="J1092" s="104"/>
      <c r="K1092" s="104"/>
      <c r="L1092" s="95"/>
      <c r="M1092" s="129"/>
      <c r="N1092" s="129"/>
      <c r="O1092" s="129"/>
      <c r="P1092" s="129"/>
    </row>
    <row r="1093" spans="1:16" ht="15.75">
      <c r="A1093" s="104"/>
      <c r="B1093" s="104"/>
      <c r="C1093" s="104"/>
      <c r="D1093" s="104"/>
      <c r="E1093" s="104"/>
      <c r="F1093" s="104"/>
      <c r="G1093" s="104"/>
      <c r="H1093" s="104"/>
      <c r="I1093" s="104"/>
      <c r="J1093" s="104"/>
      <c r="K1093" s="104"/>
      <c r="L1093" s="95"/>
      <c r="M1093" s="129"/>
      <c r="N1093" s="129"/>
      <c r="O1093" s="129"/>
      <c r="P1093" s="129"/>
    </row>
    <row r="1094" spans="1:16" ht="15.75">
      <c r="A1094" s="104"/>
      <c r="B1094" s="104"/>
      <c r="C1094" s="104"/>
      <c r="D1094" s="104"/>
      <c r="E1094" s="104"/>
      <c r="F1094" s="104"/>
      <c r="G1094" s="104"/>
      <c r="H1094" s="104"/>
      <c r="I1094" s="104"/>
      <c r="J1094" s="104"/>
      <c r="K1094" s="104"/>
      <c r="L1094" s="95"/>
      <c r="M1094" s="129"/>
      <c r="N1094" s="129"/>
      <c r="O1094" s="129"/>
      <c r="P1094" s="129"/>
    </row>
    <row r="1095" spans="1:16" ht="15.75">
      <c r="A1095" s="104"/>
      <c r="B1095" s="104"/>
      <c r="C1095" s="104"/>
      <c r="D1095" s="104"/>
      <c r="E1095" s="104"/>
      <c r="F1095" s="104"/>
      <c r="G1095" s="104"/>
      <c r="H1095" s="104"/>
      <c r="I1095" s="104"/>
      <c r="J1095" s="104"/>
      <c r="K1095" s="104"/>
      <c r="L1095" s="95"/>
      <c r="M1095" s="129"/>
      <c r="N1095" s="129"/>
      <c r="O1095" s="129"/>
      <c r="P1095" s="129"/>
    </row>
    <row r="1096" spans="1:16" ht="15.75">
      <c r="A1096" s="104"/>
      <c r="B1096" s="104"/>
      <c r="C1096" s="104"/>
      <c r="D1096" s="104"/>
      <c r="E1096" s="104"/>
      <c r="F1096" s="104"/>
      <c r="G1096" s="104"/>
      <c r="H1096" s="104"/>
      <c r="I1096" s="104"/>
      <c r="J1096" s="104"/>
      <c r="K1096" s="104"/>
      <c r="L1096" s="95"/>
      <c r="M1096" s="129"/>
      <c r="N1096" s="129"/>
      <c r="O1096" s="129"/>
      <c r="P1096" s="129"/>
    </row>
    <row r="1097" spans="1:16" ht="15.75">
      <c r="A1097" s="104"/>
      <c r="B1097" s="104"/>
      <c r="C1097" s="104"/>
      <c r="D1097" s="104"/>
      <c r="E1097" s="104"/>
      <c r="F1097" s="104"/>
      <c r="G1097" s="104"/>
      <c r="H1097" s="104"/>
      <c r="I1097" s="104"/>
      <c r="J1097" s="104"/>
      <c r="K1097" s="104"/>
      <c r="L1097" s="95"/>
      <c r="M1097" s="129"/>
      <c r="N1097" s="129"/>
      <c r="O1097" s="129"/>
      <c r="P1097" s="129"/>
    </row>
    <row r="1098" spans="1:16" ht="15.75">
      <c r="A1098" s="104"/>
      <c r="B1098" s="104"/>
      <c r="C1098" s="104"/>
      <c r="D1098" s="104"/>
      <c r="E1098" s="104"/>
      <c r="F1098" s="104"/>
      <c r="G1098" s="104"/>
      <c r="H1098" s="104"/>
      <c r="I1098" s="104"/>
      <c r="J1098" s="104"/>
      <c r="K1098" s="104"/>
      <c r="L1098" s="95"/>
      <c r="M1098" s="129"/>
      <c r="N1098" s="129"/>
      <c r="O1098" s="129"/>
      <c r="P1098" s="129"/>
    </row>
    <row r="1099" spans="1:16" ht="15.75">
      <c r="A1099" s="104"/>
      <c r="B1099" s="104"/>
      <c r="C1099" s="104"/>
      <c r="D1099" s="104"/>
      <c r="E1099" s="104"/>
      <c r="F1099" s="104"/>
      <c r="G1099" s="104"/>
      <c r="H1099" s="104"/>
      <c r="I1099" s="104"/>
      <c r="J1099" s="104"/>
      <c r="K1099" s="104"/>
      <c r="L1099" s="95"/>
      <c r="M1099" s="129"/>
      <c r="N1099" s="129"/>
      <c r="O1099" s="129"/>
      <c r="P1099" s="129"/>
    </row>
    <row r="1100" spans="1:16" ht="15.75">
      <c r="A1100" s="104"/>
      <c r="B1100" s="104"/>
      <c r="C1100" s="104"/>
      <c r="D1100" s="104"/>
      <c r="E1100" s="104"/>
      <c r="F1100" s="104"/>
      <c r="G1100" s="104"/>
      <c r="H1100" s="104"/>
      <c r="I1100" s="104"/>
      <c r="J1100" s="104"/>
      <c r="K1100" s="104"/>
      <c r="L1100" s="95"/>
      <c r="M1100" s="129"/>
      <c r="N1100" s="129"/>
      <c r="O1100" s="129"/>
      <c r="P1100" s="129"/>
    </row>
    <row r="1101" spans="1:16" ht="15.75">
      <c r="A1101" s="104"/>
      <c r="B1101" s="104"/>
      <c r="C1101" s="104"/>
      <c r="D1101" s="104"/>
      <c r="E1101" s="104"/>
      <c r="F1101" s="104"/>
      <c r="G1101" s="104"/>
      <c r="H1101" s="104"/>
      <c r="I1101" s="104"/>
      <c r="J1101" s="104"/>
      <c r="K1101" s="104"/>
      <c r="L1101" s="95"/>
      <c r="M1101" s="129"/>
      <c r="N1101" s="129"/>
      <c r="O1101" s="129"/>
      <c r="P1101" s="129"/>
    </row>
    <row r="1102" spans="1:16" ht="15.75">
      <c r="A1102" s="104"/>
      <c r="B1102" s="104"/>
      <c r="C1102" s="104"/>
      <c r="D1102" s="104"/>
      <c r="E1102" s="104"/>
      <c r="F1102" s="104"/>
      <c r="G1102" s="104"/>
      <c r="H1102" s="104"/>
      <c r="I1102" s="104"/>
      <c r="J1102" s="104"/>
      <c r="K1102" s="104"/>
      <c r="L1102" s="95"/>
      <c r="M1102" s="129"/>
      <c r="N1102" s="129"/>
      <c r="O1102" s="129"/>
      <c r="P1102" s="129"/>
    </row>
    <row r="1103" spans="1:16" ht="15.75">
      <c r="A1103" s="104"/>
      <c r="B1103" s="104"/>
      <c r="C1103" s="104"/>
      <c r="D1103" s="104"/>
      <c r="E1103" s="104"/>
      <c r="F1103" s="104"/>
      <c r="G1103" s="104"/>
      <c r="H1103" s="104"/>
      <c r="I1103" s="104"/>
      <c r="J1103" s="104"/>
      <c r="K1103" s="104"/>
      <c r="L1103" s="95"/>
      <c r="M1103" s="129"/>
      <c r="N1103" s="129"/>
      <c r="O1103" s="129"/>
      <c r="P1103" s="129"/>
    </row>
    <row r="1104" spans="1:16" ht="15.75">
      <c r="A1104" s="104"/>
      <c r="B1104" s="104"/>
      <c r="C1104" s="104"/>
      <c r="D1104" s="104"/>
      <c r="E1104" s="104"/>
      <c r="F1104" s="104"/>
      <c r="G1104" s="104"/>
      <c r="H1104" s="104"/>
      <c r="I1104" s="104"/>
      <c r="J1104" s="104"/>
      <c r="K1104" s="104"/>
      <c r="L1104" s="95"/>
      <c r="M1104" s="129"/>
      <c r="N1104" s="129"/>
      <c r="O1104" s="129"/>
      <c r="P1104" s="129"/>
    </row>
    <row r="1105" spans="1:16" ht="15.75">
      <c r="A1105" s="104"/>
      <c r="B1105" s="104"/>
      <c r="C1105" s="104"/>
      <c r="D1105" s="104"/>
      <c r="E1105" s="104"/>
      <c r="F1105" s="104"/>
      <c r="G1105" s="104"/>
      <c r="H1105" s="104"/>
      <c r="I1105" s="104"/>
      <c r="J1105" s="104"/>
      <c r="K1105" s="104"/>
      <c r="L1105" s="95"/>
      <c r="M1105" s="129"/>
      <c r="N1105" s="129"/>
      <c r="O1105" s="129"/>
      <c r="P1105" s="129"/>
    </row>
    <row r="1106" spans="1:16" ht="15.75">
      <c r="A1106" s="104"/>
      <c r="B1106" s="104"/>
      <c r="C1106" s="104"/>
      <c r="D1106" s="104"/>
      <c r="E1106" s="104"/>
      <c r="F1106" s="104"/>
      <c r="G1106" s="104"/>
      <c r="H1106" s="104"/>
      <c r="I1106" s="104"/>
      <c r="J1106" s="104"/>
      <c r="K1106" s="104"/>
      <c r="L1106" s="95"/>
      <c r="M1106" s="129"/>
      <c r="N1106" s="129"/>
      <c r="O1106" s="129"/>
      <c r="P1106" s="129"/>
    </row>
    <row r="1107" spans="1:16" ht="15.75">
      <c r="A1107" s="104"/>
      <c r="B1107" s="104"/>
      <c r="C1107" s="104"/>
      <c r="D1107" s="104"/>
      <c r="E1107" s="104"/>
      <c r="F1107" s="104"/>
      <c r="G1107" s="104"/>
      <c r="H1107" s="104"/>
      <c r="I1107" s="104"/>
      <c r="J1107" s="104"/>
      <c r="K1107" s="104"/>
      <c r="L1107" s="95"/>
      <c r="M1107" s="129"/>
      <c r="N1107" s="129"/>
      <c r="O1107" s="129"/>
      <c r="P1107" s="129"/>
    </row>
    <row r="1108" spans="1:16" ht="15.75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95"/>
      <c r="M1108" s="129"/>
      <c r="N1108" s="129"/>
      <c r="O1108" s="129"/>
      <c r="P1108" s="129"/>
    </row>
    <row r="1109" spans="1:16" ht="15.75">
      <c r="A1109" s="104"/>
      <c r="B1109" s="104"/>
      <c r="C1109" s="104"/>
      <c r="D1109" s="104"/>
      <c r="E1109" s="104"/>
      <c r="F1109" s="104"/>
      <c r="G1109" s="104"/>
      <c r="H1109" s="104"/>
      <c r="I1109" s="104"/>
      <c r="J1109" s="104"/>
      <c r="K1109" s="104"/>
      <c r="L1109" s="95"/>
      <c r="M1109" s="129"/>
      <c r="N1109" s="129"/>
      <c r="O1109" s="129"/>
      <c r="P1109" s="129"/>
    </row>
    <row r="1110" spans="1:16" ht="15.75">
      <c r="A1110" s="104"/>
      <c r="B1110" s="104"/>
      <c r="C1110" s="104"/>
      <c r="D1110" s="104"/>
      <c r="E1110" s="104"/>
      <c r="F1110" s="104"/>
      <c r="G1110" s="104"/>
      <c r="H1110" s="104"/>
      <c r="I1110" s="104"/>
      <c r="J1110" s="104"/>
      <c r="K1110" s="104"/>
      <c r="L1110" s="95"/>
      <c r="M1110" s="129"/>
      <c r="N1110" s="129"/>
      <c r="O1110" s="129"/>
      <c r="P1110" s="129"/>
    </row>
    <row r="1111" spans="1:16" ht="15.75">
      <c r="A1111" s="104"/>
      <c r="B1111" s="104"/>
      <c r="C1111" s="104"/>
      <c r="D1111" s="104"/>
      <c r="E1111" s="104"/>
      <c r="F1111" s="104"/>
      <c r="G1111" s="104"/>
      <c r="H1111" s="104"/>
      <c r="I1111" s="104"/>
      <c r="J1111" s="104"/>
      <c r="K1111" s="104"/>
      <c r="L1111" s="95"/>
      <c r="M1111" s="129"/>
      <c r="N1111" s="129"/>
      <c r="O1111" s="129"/>
      <c r="P1111" s="129"/>
    </row>
    <row r="1112" spans="1:16" ht="15.75">
      <c r="A1112" s="104"/>
      <c r="B1112" s="104"/>
      <c r="C1112" s="104"/>
      <c r="D1112" s="104"/>
      <c r="E1112" s="104"/>
      <c r="F1112" s="104"/>
      <c r="G1112" s="104"/>
      <c r="H1112" s="104"/>
      <c r="I1112" s="104"/>
      <c r="J1112" s="104"/>
      <c r="K1112" s="104"/>
      <c r="L1112" s="95"/>
      <c r="M1112" s="129"/>
      <c r="N1112" s="129"/>
      <c r="O1112" s="129"/>
      <c r="P1112" s="129"/>
    </row>
    <row r="1113" spans="1:16" ht="15.75">
      <c r="A1113" s="104"/>
      <c r="B1113" s="104"/>
      <c r="C1113" s="104"/>
      <c r="D1113" s="104"/>
      <c r="E1113" s="104"/>
      <c r="F1113" s="104"/>
      <c r="G1113" s="104"/>
      <c r="H1113" s="104"/>
      <c r="I1113" s="104"/>
      <c r="J1113" s="104"/>
      <c r="K1113" s="104"/>
      <c r="L1113" s="95"/>
      <c r="M1113" s="129"/>
      <c r="N1113" s="129"/>
      <c r="O1113" s="129"/>
      <c r="P1113" s="129"/>
    </row>
    <row r="1114" spans="1:16" ht="15.75">
      <c r="A1114" s="104"/>
      <c r="B1114" s="104"/>
      <c r="C1114" s="104"/>
      <c r="D1114" s="104"/>
      <c r="E1114" s="104"/>
      <c r="F1114" s="104"/>
      <c r="G1114" s="104"/>
      <c r="H1114" s="104"/>
      <c r="I1114" s="104"/>
      <c r="J1114" s="104"/>
      <c r="K1114" s="104"/>
      <c r="L1114" s="95"/>
      <c r="M1114" s="129"/>
      <c r="N1114" s="129"/>
      <c r="O1114" s="129"/>
      <c r="P1114" s="129"/>
    </row>
    <row r="1115" spans="1:16" ht="15.75">
      <c r="A1115" s="104"/>
      <c r="B1115" s="104"/>
      <c r="C1115" s="104"/>
      <c r="D1115" s="104"/>
      <c r="E1115" s="104"/>
      <c r="F1115" s="104"/>
      <c r="G1115" s="104"/>
      <c r="H1115" s="104"/>
      <c r="I1115" s="104"/>
      <c r="J1115" s="104"/>
      <c r="K1115" s="104"/>
      <c r="L1115" s="95"/>
      <c r="M1115" s="129"/>
      <c r="N1115" s="129"/>
      <c r="O1115" s="129"/>
      <c r="P1115" s="129"/>
    </row>
    <row r="1116" spans="1:16" ht="15.75">
      <c r="A1116" s="104"/>
      <c r="B1116" s="104"/>
      <c r="C1116" s="104"/>
      <c r="D1116" s="104"/>
      <c r="E1116" s="104"/>
      <c r="F1116" s="104"/>
      <c r="G1116" s="104"/>
      <c r="H1116" s="104"/>
      <c r="I1116" s="104"/>
      <c r="J1116" s="104"/>
      <c r="K1116" s="104"/>
      <c r="L1116" s="95"/>
      <c r="M1116" s="129"/>
      <c r="N1116" s="129"/>
      <c r="O1116" s="129"/>
      <c r="P1116" s="129"/>
    </row>
    <row r="1117" spans="1:16" ht="15.75">
      <c r="A1117" s="104"/>
      <c r="B1117" s="104"/>
      <c r="C1117" s="104"/>
      <c r="D1117" s="104"/>
      <c r="E1117" s="104"/>
      <c r="F1117" s="104"/>
      <c r="G1117" s="104"/>
      <c r="H1117" s="104"/>
      <c r="I1117" s="104"/>
      <c r="J1117" s="104"/>
      <c r="K1117" s="104"/>
      <c r="L1117" s="95"/>
      <c r="M1117" s="129"/>
      <c r="N1117" s="129"/>
      <c r="O1117" s="129"/>
      <c r="P1117" s="129"/>
    </row>
    <row r="1118" spans="1:16" ht="15.75">
      <c r="A1118" s="104"/>
      <c r="B1118" s="104"/>
      <c r="C1118" s="104"/>
      <c r="D1118" s="104"/>
      <c r="E1118" s="104"/>
      <c r="F1118" s="104"/>
      <c r="G1118" s="104"/>
      <c r="H1118" s="104"/>
      <c r="I1118" s="104"/>
      <c r="J1118" s="104"/>
      <c r="K1118" s="104"/>
      <c r="L1118" s="95"/>
      <c r="M1118" s="129"/>
      <c r="N1118" s="129"/>
      <c r="O1118" s="129"/>
      <c r="P1118" s="129"/>
    </row>
    <row r="1119" spans="1:16" ht="15.75">
      <c r="A1119" s="104"/>
      <c r="B1119" s="104"/>
      <c r="C1119" s="104"/>
      <c r="D1119" s="104"/>
      <c r="E1119" s="104"/>
      <c r="F1119" s="104"/>
      <c r="G1119" s="104"/>
      <c r="H1119" s="104"/>
      <c r="I1119" s="104"/>
      <c r="J1119" s="104"/>
      <c r="K1119" s="104"/>
      <c r="L1119" s="95"/>
      <c r="M1119" s="129"/>
      <c r="N1119" s="129"/>
      <c r="O1119" s="129"/>
      <c r="P1119" s="129"/>
    </row>
    <row r="1120" spans="1:16" ht="15.75">
      <c r="A1120" s="104"/>
      <c r="B1120" s="104"/>
      <c r="C1120" s="104"/>
      <c r="D1120" s="104"/>
      <c r="E1120" s="104"/>
      <c r="F1120" s="104"/>
      <c r="G1120" s="104"/>
      <c r="H1120" s="104"/>
      <c r="I1120" s="104"/>
      <c r="J1120" s="104"/>
      <c r="K1120" s="104"/>
      <c r="L1120" s="95"/>
      <c r="M1120" s="129"/>
      <c r="N1120" s="129"/>
      <c r="O1120" s="129"/>
      <c r="P1120" s="129"/>
    </row>
    <row r="1121" spans="1:16" ht="15.75">
      <c r="A1121" s="104"/>
      <c r="B1121" s="104"/>
      <c r="C1121" s="104"/>
      <c r="D1121" s="104"/>
      <c r="E1121" s="104"/>
      <c r="F1121" s="104"/>
      <c r="G1121" s="104"/>
      <c r="H1121" s="104"/>
      <c r="I1121" s="104"/>
      <c r="J1121" s="104"/>
      <c r="K1121" s="104"/>
      <c r="L1121" s="95"/>
      <c r="M1121" s="129"/>
      <c r="N1121" s="129"/>
      <c r="O1121" s="129"/>
      <c r="P1121" s="129"/>
    </row>
    <row r="1122" spans="1:16" ht="15.75">
      <c r="A1122" s="104"/>
      <c r="B1122" s="104"/>
      <c r="C1122" s="104"/>
      <c r="D1122" s="104"/>
      <c r="E1122" s="104"/>
      <c r="F1122" s="104"/>
      <c r="G1122" s="104"/>
      <c r="H1122" s="104"/>
      <c r="I1122" s="104"/>
      <c r="J1122" s="104"/>
      <c r="K1122" s="104"/>
      <c r="L1122" s="95"/>
      <c r="M1122" s="129"/>
      <c r="N1122" s="129"/>
      <c r="O1122" s="129"/>
      <c r="P1122" s="129"/>
    </row>
    <row r="1123" spans="1:16" ht="15.75">
      <c r="A1123" s="104"/>
      <c r="B1123" s="104"/>
      <c r="C1123" s="104"/>
      <c r="D1123" s="104"/>
      <c r="E1123" s="104"/>
      <c r="F1123" s="104"/>
      <c r="G1123" s="104"/>
      <c r="H1123" s="104"/>
      <c r="I1123" s="104"/>
      <c r="J1123" s="104"/>
      <c r="K1123" s="104"/>
      <c r="L1123" s="95"/>
      <c r="M1123" s="129"/>
      <c r="N1123" s="129"/>
      <c r="O1123" s="129"/>
      <c r="P1123" s="129"/>
    </row>
    <row r="1124" spans="1:16" ht="15.75">
      <c r="A1124" s="104"/>
      <c r="B1124" s="104"/>
      <c r="C1124" s="104"/>
      <c r="D1124" s="104"/>
      <c r="E1124" s="104"/>
      <c r="F1124" s="104"/>
      <c r="G1124" s="104"/>
      <c r="H1124" s="104"/>
      <c r="I1124" s="104"/>
      <c r="J1124" s="104"/>
      <c r="K1124" s="104"/>
      <c r="L1124" s="95"/>
      <c r="M1124" s="129"/>
      <c r="N1124" s="129"/>
      <c r="O1124" s="129"/>
      <c r="P1124" s="129"/>
    </row>
    <row r="1125" spans="1:16" ht="15.75">
      <c r="A1125" s="104"/>
      <c r="B1125" s="104"/>
      <c r="C1125" s="104"/>
      <c r="D1125" s="104"/>
      <c r="E1125" s="104"/>
      <c r="F1125" s="104"/>
      <c r="G1125" s="104"/>
      <c r="H1125" s="104"/>
      <c r="I1125" s="104"/>
      <c r="J1125" s="104"/>
      <c r="K1125" s="104"/>
      <c r="L1125" s="95"/>
      <c r="M1125" s="129"/>
      <c r="N1125" s="129"/>
      <c r="O1125" s="129"/>
      <c r="P1125" s="129"/>
    </row>
    <row r="1126" spans="1:16" ht="15.75">
      <c r="A1126" s="104"/>
      <c r="B1126" s="104"/>
      <c r="C1126" s="104"/>
      <c r="D1126" s="104"/>
      <c r="E1126" s="104"/>
      <c r="F1126" s="104"/>
      <c r="G1126" s="104"/>
      <c r="H1126" s="104"/>
      <c r="I1126" s="104"/>
      <c r="J1126" s="104"/>
      <c r="K1126" s="104"/>
      <c r="L1126" s="95"/>
      <c r="M1126" s="129"/>
      <c r="N1126" s="129"/>
      <c r="O1126" s="129"/>
      <c r="P1126" s="129"/>
    </row>
    <row r="1127" spans="1:16" ht="15.75">
      <c r="A1127" s="104"/>
      <c r="B1127" s="104"/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95"/>
      <c r="M1127" s="129"/>
      <c r="N1127" s="129"/>
      <c r="O1127" s="129"/>
      <c r="P1127" s="129"/>
    </row>
    <row r="1128" spans="1:16" ht="15.75">
      <c r="A1128" s="104"/>
      <c r="B1128" s="104"/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95"/>
      <c r="M1128" s="129"/>
      <c r="N1128" s="129"/>
      <c r="O1128" s="129"/>
      <c r="P1128" s="129"/>
    </row>
    <row r="1129" spans="1:16" ht="15.75">
      <c r="A1129" s="104"/>
      <c r="B1129" s="104"/>
      <c r="C1129" s="104"/>
      <c r="D1129" s="104"/>
      <c r="E1129" s="104"/>
      <c r="F1129" s="104"/>
      <c r="G1129" s="104"/>
      <c r="H1129" s="104"/>
      <c r="I1129" s="104"/>
      <c r="J1129" s="104"/>
      <c r="K1129" s="104"/>
      <c r="L1129" s="95"/>
      <c r="M1129" s="129"/>
      <c r="N1129" s="129"/>
      <c r="O1129" s="129"/>
      <c r="P1129" s="129"/>
    </row>
    <row r="1130" spans="1:16" ht="15.75">
      <c r="A1130" s="104"/>
      <c r="B1130" s="104"/>
      <c r="C1130" s="104"/>
      <c r="D1130" s="104"/>
      <c r="E1130" s="104"/>
      <c r="F1130" s="104"/>
      <c r="G1130" s="104"/>
      <c r="H1130" s="104"/>
      <c r="I1130" s="104"/>
      <c r="J1130" s="104"/>
      <c r="K1130" s="104"/>
      <c r="L1130" s="95"/>
      <c r="M1130" s="129"/>
      <c r="N1130" s="129"/>
      <c r="O1130" s="129"/>
      <c r="P1130" s="129"/>
    </row>
    <row r="1131" spans="1:16" ht="15.75">
      <c r="A1131" s="104"/>
      <c r="B1131" s="104"/>
      <c r="C1131" s="104"/>
      <c r="D1131" s="104"/>
      <c r="E1131" s="104"/>
      <c r="F1131" s="104"/>
      <c r="G1131" s="104"/>
      <c r="H1131" s="104"/>
      <c r="I1131" s="104"/>
      <c r="J1131" s="104"/>
      <c r="K1131" s="104"/>
      <c r="L1131" s="95"/>
      <c r="M1131" s="129"/>
      <c r="N1131" s="129"/>
      <c r="O1131" s="129"/>
      <c r="P1131" s="129"/>
    </row>
    <row r="1132" spans="1:16" ht="15.75">
      <c r="A1132" s="104"/>
      <c r="B1132" s="104"/>
      <c r="C1132" s="104"/>
      <c r="D1132" s="104"/>
      <c r="E1132" s="104"/>
      <c r="F1132" s="104"/>
      <c r="G1132" s="104"/>
      <c r="H1132" s="104"/>
      <c r="I1132" s="104"/>
      <c r="J1132" s="104"/>
      <c r="K1132" s="104"/>
      <c r="L1132" s="95"/>
      <c r="M1132" s="129"/>
      <c r="N1132" s="129"/>
      <c r="O1132" s="129"/>
      <c r="P1132" s="129"/>
    </row>
    <row r="1133" spans="1:16" ht="15.75">
      <c r="A1133" s="104"/>
      <c r="B1133" s="104"/>
      <c r="C1133" s="104"/>
      <c r="D1133" s="104"/>
      <c r="E1133" s="104"/>
      <c r="F1133" s="104"/>
      <c r="G1133" s="104"/>
      <c r="H1133" s="104"/>
      <c r="I1133" s="104"/>
      <c r="J1133" s="104"/>
      <c r="K1133" s="104"/>
      <c r="L1133" s="95"/>
      <c r="M1133" s="129"/>
      <c r="N1133" s="129"/>
      <c r="O1133" s="129"/>
      <c r="P1133" s="129"/>
    </row>
    <row r="1134" spans="1:16" ht="15.75">
      <c r="A1134" s="104"/>
      <c r="B1134" s="104"/>
      <c r="C1134" s="104"/>
      <c r="D1134" s="104"/>
      <c r="E1134" s="104"/>
      <c r="F1134" s="104"/>
      <c r="G1134" s="104"/>
      <c r="H1134" s="104"/>
      <c r="I1134" s="104"/>
      <c r="J1134" s="104"/>
      <c r="K1134" s="104"/>
      <c r="L1134" s="95"/>
      <c r="M1134" s="129"/>
      <c r="N1134" s="129"/>
      <c r="O1134" s="129"/>
      <c r="P1134" s="129"/>
    </row>
    <row r="1135" spans="1:16" ht="15.75">
      <c r="A1135" s="104"/>
      <c r="B1135" s="104"/>
      <c r="C1135" s="104"/>
      <c r="D1135" s="104"/>
      <c r="E1135" s="104"/>
      <c r="F1135" s="104"/>
      <c r="G1135" s="104"/>
      <c r="H1135" s="104"/>
      <c r="I1135" s="104"/>
      <c r="J1135" s="104"/>
      <c r="K1135" s="104"/>
      <c r="L1135" s="95"/>
      <c r="M1135" s="129"/>
      <c r="N1135" s="129"/>
      <c r="O1135" s="129"/>
      <c r="P1135" s="129"/>
    </row>
    <row r="1136" spans="1:16" ht="15.75">
      <c r="A1136" s="104"/>
      <c r="B1136" s="104"/>
      <c r="C1136" s="104"/>
      <c r="D1136" s="104"/>
      <c r="E1136" s="104"/>
      <c r="F1136" s="104"/>
      <c r="G1136" s="104"/>
      <c r="H1136" s="104"/>
      <c r="I1136" s="104"/>
      <c r="J1136" s="104"/>
      <c r="K1136" s="104"/>
      <c r="L1136" s="95"/>
      <c r="M1136" s="129"/>
      <c r="N1136" s="129"/>
      <c r="O1136" s="129"/>
      <c r="P1136" s="129"/>
    </row>
    <row r="1137" spans="1:16" ht="15.75">
      <c r="A1137" s="104"/>
      <c r="B1137" s="104"/>
      <c r="C1137" s="104"/>
      <c r="D1137" s="104"/>
      <c r="E1137" s="104"/>
      <c r="F1137" s="104"/>
      <c r="G1137" s="104"/>
      <c r="H1137" s="104"/>
      <c r="I1137" s="104"/>
      <c r="J1137" s="104"/>
      <c r="K1137" s="104"/>
      <c r="L1137" s="95"/>
      <c r="M1137" s="129"/>
      <c r="N1137" s="129"/>
      <c r="O1137" s="129"/>
      <c r="P1137" s="129"/>
    </row>
    <row r="1138" spans="1:16" ht="15.75">
      <c r="A1138" s="104"/>
      <c r="B1138" s="104"/>
      <c r="C1138" s="104"/>
      <c r="D1138" s="104"/>
      <c r="E1138" s="104"/>
      <c r="F1138" s="104"/>
      <c r="G1138" s="104"/>
      <c r="H1138" s="104"/>
      <c r="I1138" s="104"/>
      <c r="J1138" s="104"/>
      <c r="K1138" s="104"/>
      <c r="L1138" s="95"/>
      <c r="M1138" s="129"/>
      <c r="N1138" s="129"/>
      <c r="O1138" s="129"/>
      <c r="P1138" s="129"/>
    </row>
    <row r="1139" spans="1:16" ht="15.75">
      <c r="A1139" s="104"/>
      <c r="B1139" s="104"/>
      <c r="C1139" s="104"/>
      <c r="D1139" s="104"/>
      <c r="E1139" s="104"/>
      <c r="F1139" s="104"/>
      <c r="G1139" s="104"/>
      <c r="H1139" s="104"/>
      <c r="I1139" s="104"/>
      <c r="J1139" s="104"/>
      <c r="K1139" s="104"/>
      <c r="L1139" s="95"/>
      <c r="M1139" s="129"/>
      <c r="N1139" s="129"/>
      <c r="O1139" s="129"/>
      <c r="P1139" s="129"/>
    </row>
    <row r="1140" spans="1:16" ht="15.75">
      <c r="A1140" s="104"/>
      <c r="B1140" s="104"/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95"/>
      <c r="M1140" s="129"/>
      <c r="N1140" s="129"/>
      <c r="O1140" s="129"/>
      <c r="P1140" s="129"/>
    </row>
    <row r="1141" spans="1:16" ht="15.75">
      <c r="A1141" s="104"/>
      <c r="B1141" s="104"/>
      <c r="C1141" s="104"/>
      <c r="D1141" s="104"/>
      <c r="E1141" s="104"/>
      <c r="F1141" s="104"/>
      <c r="G1141" s="104"/>
      <c r="H1141" s="104"/>
      <c r="I1141" s="104"/>
      <c r="J1141" s="104"/>
      <c r="K1141" s="104"/>
      <c r="L1141" s="95"/>
      <c r="M1141" s="129"/>
      <c r="N1141" s="129"/>
      <c r="O1141" s="129"/>
      <c r="P1141" s="129"/>
    </row>
    <row r="1142" spans="1:16" ht="15.75">
      <c r="A1142" s="104"/>
      <c r="B1142" s="104"/>
      <c r="C1142" s="104"/>
      <c r="D1142" s="104"/>
      <c r="E1142" s="104"/>
      <c r="F1142" s="104"/>
      <c r="G1142" s="104"/>
      <c r="H1142" s="104"/>
      <c r="I1142" s="104"/>
      <c r="J1142" s="104"/>
      <c r="K1142" s="104"/>
      <c r="L1142" s="95"/>
      <c r="M1142" s="129"/>
      <c r="N1142" s="129"/>
      <c r="O1142" s="129"/>
      <c r="P1142" s="129"/>
    </row>
    <row r="1143" spans="1:16" ht="15.75">
      <c r="A1143" s="104"/>
      <c r="B1143" s="104"/>
      <c r="C1143" s="104"/>
      <c r="D1143" s="104"/>
      <c r="E1143" s="104"/>
      <c r="F1143" s="104"/>
      <c r="G1143" s="104"/>
      <c r="H1143" s="104"/>
      <c r="I1143" s="104"/>
      <c r="J1143" s="104"/>
      <c r="K1143" s="104"/>
      <c r="L1143" s="95"/>
      <c r="M1143" s="129"/>
      <c r="N1143" s="129"/>
      <c r="O1143" s="129"/>
      <c r="P1143" s="129"/>
    </row>
    <row r="1144" spans="1:16" ht="15.75">
      <c r="A1144" s="104"/>
      <c r="B1144" s="104"/>
      <c r="C1144" s="104"/>
      <c r="D1144" s="104"/>
      <c r="E1144" s="104"/>
      <c r="F1144" s="104"/>
      <c r="G1144" s="104"/>
      <c r="H1144" s="104"/>
      <c r="I1144" s="104"/>
      <c r="J1144" s="104"/>
      <c r="K1144" s="104"/>
      <c r="L1144" s="95"/>
      <c r="M1144" s="129"/>
      <c r="N1144" s="129"/>
      <c r="O1144" s="129"/>
      <c r="P1144" s="129"/>
    </row>
    <row r="1145" spans="1:16" ht="15.75">
      <c r="A1145" s="104"/>
      <c r="B1145" s="104"/>
      <c r="C1145" s="104"/>
      <c r="D1145" s="104"/>
      <c r="E1145" s="104"/>
      <c r="F1145" s="104"/>
      <c r="G1145" s="104"/>
      <c r="H1145" s="104"/>
      <c r="I1145" s="104"/>
      <c r="J1145" s="104"/>
      <c r="K1145" s="104"/>
      <c r="L1145" s="95"/>
      <c r="M1145" s="129"/>
      <c r="N1145" s="129"/>
      <c r="O1145" s="129"/>
      <c r="P1145" s="129"/>
    </row>
    <row r="1146" spans="1:16" ht="15.75">
      <c r="A1146" s="104"/>
      <c r="B1146" s="104"/>
      <c r="C1146" s="104"/>
      <c r="D1146" s="104"/>
      <c r="E1146" s="104"/>
      <c r="F1146" s="104"/>
      <c r="G1146" s="104"/>
      <c r="H1146" s="104"/>
      <c r="I1146" s="104"/>
      <c r="J1146" s="104"/>
      <c r="K1146" s="104"/>
      <c r="L1146" s="95"/>
      <c r="M1146" s="129"/>
      <c r="N1146" s="129"/>
      <c r="O1146" s="129"/>
      <c r="P1146" s="129"/>
    </row>
    <row r="1147" spans="1:16" ht="15.75">
      <c r="A1147" s="104"/>
      <c r="B1147" s="104"/>
      <c r="C1147" s="104"/>
      <c r="D1147" s="104"/>
      <c r="E1147" s="104"/>
      <c r="F1147" s="104"/>
      <c r="G1147" s="104"/>
      <c r="H1147" s="104"/>
      <c r="I1147" s="104"/>
      <c r="J1147" s="104"/>
      <c r="K1147" s="104"/>
      <c r="L1147" s="95"/>
      <c r="M1147" s="129"/>
      <c r="N1147" s="129"/>
      <c r="O1147" s="129"/>
      <c r="P1147" s="129"/>
    </row>
    <row r="1148" spans="1:16" ht="15.75">
      <c r="A1148" s="104"/>
      <c r="B1148" s="104"/>
      <c r="C1148" s="104"/>
      <c r="D1148" s="104"/>
      <c r="E1148" s="104"/>
      <c r="F1148" s="104"/>
      <c r="G1148" s="104"/>
      <c r="H1148" s="104"/>
      <c r="I1148" s="104"/>
      <c r="J1148" s="104"/>
      <c r="K1148" s="104"/>
      <c r="L1148" s="95"/>
      <c r="M1148" s="129"/>
      <c r="N1148" s="129"/>
      <c r="O1148" s="129"/>
      <c r="P1148" s="129"/>
    </row>
    <row r="1149" spans="1:16" ht="15.75">
      <c r="A1149" s="104"/>
      <c r="B1149" s="104"/>
      <c r="C1149" s="104"/>
      <c r="D1149" s="104"/>
      <c r="E1149" s="104"/>
      <c r="F1149" s="104"/>
      <c r="G1149" s="104"/>
      <c r="H1149" s="104"/>
      <c r="I1149" s="104"/>
      <c r="J1149" s="104"/>
      <c r="K1149" s="104"/>
      <c r="L1149" s="95"/>
      <c r="M1149" s="129"/>
      <c r="N1149" s="129"/>
      <c r="O1149" s="129"/>
      <c r="P1149" s="129"/>
    </row>
    <row r="1150" spans="1:16" ht="15.75">
      <c r="A1150" s="104"/>
      <c r="B1150" s="104"/>
      <c r="C1150" s="104"/>
      <c r="D1150" s="104"/>
      <c r="E1150" s="104"/>
      <c r="F1150" s="104"/>
      <c r="G1150" s="104"/>
      <c r="H1150" s="104"/>
      <c r="I1150" s="104"/>
      <c r="J1150" s="104"/>
      <c r="K1150" s="104"/>
      <c r="L1150" s="95"/>
      <c r="M1150" s="129"/>
      <c r="N1150" s="129"/>
      <c r="O1150" s="129"/>
      <c r="P1150" s="129"/>
    </row>
    <row r="1151" spans="1:16" ht="15.75">
      <c r="A1151" s="104"/>
      <c r="B1151" s="104"/>
      <c r="C1151" s="104"/>
      <c r="D1151" s="104"/>
      <c r="E1151" s="104"/>
      <c r="F1151" s="104"/>
      <c r="G1151" s="104"/>
      <c r="H1151" s="104"/>
      <c r="I1151" s="104"/>
      <c r="J1151" s="104"/>
      <c r="K1151" s="104"/>
      <c r="L1151" s="95"/>
      <c r="M1151" s="129"/>
      <c r="N1151" s="129"/>
      <c r="O1151" s="129"/>
      <c r="P1151" s="129"/>
    </row>
    <row r="1152" spans="1:16" ht="15.75">
      <c r="A1152" s="104"/>
      <c r="B1152" s="104"/>
      <c r="C1152" s="104"/>
      <c r="D1152" s="104"/>
      <c r="E1152" s="104"/>
      <c r="F1152" s="104"/>
      <c r="G1152" s="104"/>
      <c r="H1152" s="104"/>
      <c r="I1152" s="104"/>
      <c r="J1152" s="104"/>
      <c r="K1152" s="104"/>
      <c r="L1152" s="95"/>
      <c r="M1152" s="129"/>
      <c r="N1152" s="129"/>
      <c r="O1152" s="129"/>
      <c r="P1152" s="129"/>
    </row>
    <row r="1153" spans="1:16" ht="15.75">
      <c r="A1153" s="104"/>
      <c r="B1153" s="104"/>
      <c r="C1153" s="104"/>
      <c r="D1153" s="104"/>
      <c r="E1153" s="104"/>
      <c r="F1153" s="104"/>
      <c r="G1153" s="104"/>
      <c r="H1153" s="104"/>
      <c r="I1153" s="104"/>
      <c r="J1153" s="104"/>
      <c r="K1153" s="104"/>
      <c r="L1153" s="95"/>
      <c r="M1153" s="129"/>
      <c r="N1153" s="129"/>
      <c r="O1153" s="129"/>
      <c r="P1153" s="129"/>
    </row>
    <row r="1154" spans="1:16" ht="15.75">
      <c r="A1154" s="104"/>
      <c r="B1154" s="104"/>
      <c r="C1154" s="104"/>
      <c r="D1154" s="104"/>
      <c r="E1154" s="104"/>
      <c r="F1154" s="104"/>
      <c r="G1154" s="104"/>
      <c r="H1154" s="104"/>
      <c r="I1154" s="104"/>
      <c r="J1154" s="104"/>
      <c r="K1154" s="104"/>
      <c r="L1154" s="95"/>
      <c r="M1154" s="129"/>
      <c r="N1154" s="129"/>
      <c r="O1154" s="129"/>
      <c r="P1154" s="129"/>
    </row>
    <row r="1155" spans="1:16" ht="15.75">
      <c r="A1155" s="104"/>
      <c r="B1155" s="104"/>
      <c r="C1155" s="104"/>
      <c r="D1155" s="104"/>
      <c r="E1155" s="104"/>
      <c r="F1155" s="104"/>
      <c r="G1155" s="104"/>
      <c r="H1155" s="104"/>
      <c r="I1155" s="104"/>
      <c r="J1155" s="104"/>
      <c r="K1155" s="104"/>
      <c r="L1155" s="95"/>
      <c r="M1155" s="129"/>
      <c r="N1155" s="129"/>
      <c r="O1155" s="129"/>
      <c r="P1155" s="129"/>
    </row>
    <row r="1156" spans="1:16" ht="15.75">
      <c r="A1156" s="104"/>
      <c r="B1156" s="104"/>
      <c r="C1156" s="104"/>
      <c r="D1156" s="104"/>
      <c r="E1156" s="104"/>
      <c r="F1156" s="104"/>
      <c r="G1156" s="104"/>
      <c r="H1156" s="104"/>
      <c r="I1156" s="104"/>
      <c r="J1156" s="104"/>
      <c r="K1156" s="104"/>
      <c r="L1156" s="95"/>
      <c r="M1156" s="129"/>
      <c r="N1156" s="129"/>
      <c r="O1156" s="129"/>
      <c r="P1156" s="129"/>
    </row>
    <row r="1157" spans="1:16" ht="15.75">
      <c r="A1157" s="104"/>
      <c r="B1157" s="104"/>
      <c r="C1157" s="104"/>
      <c r="D1157" s="104"/>
      <c r="E1157" s="104"/>
      <c r="F1157" s="104"/>
      <c r="G1157" s="104"/>
      <c r="H1157" s="104"/>
      <c r="I1157" s="104"/>
      <c r="J1157" s="104"/>
      <c r="K1157" s="104"/>
      <c r="L1157" s="95"/>
      <c r="M1157" s="129"/>
      <c r="N1157" s="129"/>
      <c r="O1157" s="129"/>
      <c r="P1157" s="129"/>
    </row>
    <row r="1158" spans="1:16" ht="15.75">
      <c r="A1158" s="104"/>
      <c r="B1158" s="104"/>
      <c r="C1158" s="104"/>
      <c r="D1158" s="104"/>
      <c r="E1158" s="104"/>
      <c r="F1158" s="104"/>
      <c r="G1158" s="104"/>
      <c r="H1158" s="104"/>
      <c r="I1158" s="104"/>
      <c r="J1158" s="104"/>
      <c r="K1158" s="104"/>
      <c r="L1158" s="95"/>
      <c r="M1158" s="129"/>
      <c r="N1158" s="129"/>
      <c r="O1158" s="129"/>
      <c r="P1158" s="129"/>
    </row>
    <row r="1159" spans="1:16" ht="15.75">
      <c r="A1159" s="104"/>
      <c r="B1159" s="104"/>
      <c r="C1159" s="104"/>
      <c r="D1159" s="104"/>
      <c r="E1159" s="104"/>
      <c r="F1159" s="104"/>
      <c r="G1159" s="104"/>
      <c r="H1159" s="104"/>
      <c r="I1159" s="104"/>
      <c r="J1159" s="104"/>
      <c r="K1159" s="104"/>
      <c r="L1159" s="95"/>
      <c r="M1159" s="129"/>
      <c r="N1159" s="129"/>
      <c r="O1159" s="129"/>
      <c r="P1159" s="129"/>
    </row>
    <row r="1160" spans="1:16" ht="15.75">
      <c r="A1160" s="104"/>
      <c r="B1160" s="104"/>
      <c r="C1160" s="104"/>
      <c r="D1160" s="104"/>
      <c r="E1160" s="104"/>
      <c r="F1160" s="104"/>
      <c r="G1160" s="104"/>
      <c r="H1160" s="104"/>
      <c r="I1160" s="104"/>
      <c r="J1160" s="104"/>
      <c r="K1160" s="104"/>
      <c r="L1160" s="95"/>
      <c r="M1160" s="129"/>
      <c r="N1160" s="129"/>
      <c r="O1160" s="129"/>
      <c r="P1160" s="129"/>
    </row>
    <row r="1161" spans="1:16" ht="15.75">
      <c r="A1161" s="104"/>
      <c r="B1161" s="104"/>
      <c r="C1161" s="104"/>
      <c r="D1161" s="104"/>
      <c r="E1161" s="104"/>
      <c r="F1161" s="104"/>
      <c r="G1161" s="104"/>
      <c r="H1161" s="104"/>
      <c r="I1161" s="104"/>
      <c r="J1161" s="104"/>
      <c r="K1161" s="104"/>
      <c r="L1161" s="95"/>
      <c r="M1161" s="129"/>
      <c r="N1161" s="129"/>
      <c r="O1161" s="129"/>
      <c r="P1161" s="129"/>
    </row>
    <row r="1162" spans="1:16" ht="15.75">
      <c r="A1162" s="104"/>
      <c r="B1162" s="104"/>
      <c r="C1162" s="104"/>
      <c r="D1162" s="104"/>
      <c r="E1162" s="104"/>
      <c r="F1162" s="104"/>
      <c r="G1162" s="104"/>
      <c r="H1162" s="104"/>
      <c r="I1162" s="104"/>
      <c r="J1162" s="104"/>
      <c r="K1162" s="104"/>
      <c r="L1162" s="95"/>
      <c r="M1162" s="129"/>
      <c r="N1162" s="129"/>
      <c r="O1162" s="129"/>
      <c r="P1162" s="129"/>
    </row>
    <row r="1163" spans="1:16" ht="15.75">
      <c r="A1163" s="104"/>
      <c r="B1163" s="104"/>
      <c r="C1163" s="104"/>
      <c r="D1163" s="104"/>
      <c r="E1163" s="104"/>
      <c r="F1163" s="104"/>
      <c r="G1163" s="104"/>
      <c r="H1163" s="104"/>
      <c r="I1163" s="104"/>
      <c r="J1163" s="104"/>
      <c r="K1163" s="104"/>
      <c r="L1163" s="95"/>
      <c r="M1163" s="129"/>
      <c r="N1163" s="129"/>
      <c r="O1163" s="129"/>
      <c r="P1163" s="129"/>
    </row>
    <row r="1164" spans="1:16" ht="15.75">
      <c r="A1164" s="104"/>
      <c r="B1164" s="104"/>
      <c r="C1164" s="104"/>
      <c r="D1164" s="104"/>
      <c r="E1164" s="104"/>
      <c r="F1164" s="104"/>
      <c r="G1164" s="104"/>
      <c r="H1164" s="104"/>
      <c r="I1164" s="104"/>
      <c r="J1164" s="104"/>
      <c r="K1164" s="104"/>
      <c r="L1164" s="95"/>
      <c r="M1164" s="129"/>
      <c r="N1164" s="129"/>
      <c r="O1164" s="129"/>
      <c r="P1164" s="129"/>
    </row>
    <row r="1165" spans="1:16" ht="15.75">
      <c r="A1165" s="104"/>
      <c r="B1165" s="104"/>
      <c r="C1165" s="104"/>
      <c r="D1165" s="104"/>
      <c r="E1165" s="104"/>
      <c r="F1165" s="104"/>
      <c r="G1165" s="104"/>
      <c r="H1165" s="104"/>
      <c r="I1165" s="104"/>
      <c r="J1165" s="104"/>
      <c r="K1165" s="104"/>
      <c r="L1165" s="95"/>
      <c r="M1165" s="129"/>
      <c r="N1165" s="129"/>
      <c r="O1165" s="129"/>
      <c r="P1165" s="129"/>
    </row>
    <row r="1166" spans="1:16" ht="15.75">
      <c r="A1166" s="104"/>
      <c r="B1166" s="104"/>
      <c r="C1166" s="104"/>
      <c r="D1166" s="104"/>
      <c r="E1166" s="104"/>
      <c r="F1166" s="104"/>
      <c r="G1166" s="104"/>
      <c r="H1166" s="104"/>
      <c r="I1166" s="104"/>
      <c r="J1166" s="104"/>
      <c r="K1166" s="104"/>
      <c r="L1166" s="95"/>
      <c r="M1166" s="129"/>
      <c r="N1166" s="129"/>
      <c r="O1166" s="129"/>
      <c r="P1166" s="129"/>
    </row>
    <row r="1167" spans="1:16" ht="15.75">
      <c r="A1167" s="104"/>
      <c r="B1167" s="104"/>
      <c r="C1167" s="104"/>
      <c r="D1167" s="104"/>
      <c r="E1167" s="104"/>
      <c r="F1167" s="104"/>
      <c r="G1167" s="104"/>
      <c r="H1167" s="104"/>
      <c r="I1167" s="104"/>
      <c r="J1167" s="104"/>
      <c r="K1167" s="104"/>
      <c r="L1167" s="95"/>
      <c r="M1167" s="129"/>
      <c r="N1167" s="129"/>
      <c r="O1167" s="129"/>
      <c r="P1167" s="129"/>
    </row>
    <row r="1168" spans="1:16" ht="15.75">
      <c r="A1168" s="104"/>
      <c r="B1168" s="104"/>
      <c r="C1168" s="104"/>
      <c r="D1168" s="104"/>
      <c r="E1168" s="104"/>
      <c r="F1168" s="104"/>
      <c r="G1168" s="104"/>
      <c r="H1168" s="104"/>
      <c r="I1168" s="104"/>
      <c r="J1168" s="104"/>
      <c r="K1168" s="104"/>
      <c r="L1168" s="95"/>
      <c r="M1168" s="129"/>
      <c r="N1168" s="129"/>
      <c r="O1168" s="129"/>
      <c r="P1168" s="129"/>
    </row>
    <row r="1169" spans="1:16" ht="15.75">
      <c r="A1169" s="104"/>
      <c r="B1169" s="104"/>
      <c r="C1169" s="104"/>
      <c r="D1169" s="104"/>
      <c r="E1169" s="104"/>
      <c r="F1169" s="104"/>
      <c r="G1169" s="104"/>
      <c r="H1169" s="104"/>
      <c r="I1169" s="104"/>
      <c r="J1169" s="104"/>
      <c r="K1169" s="104"/>
      <c r="L1169" s="95"/>
      <c r="M1169" s="129"/>
      <c r="N1169" s="129"/>
      <c r="O1169" s="129"/>
      <c r="P1169" s="129"/>
    </row>
    <row r="1170" spans="1:16" ht="15.75">
      <c r="A1170" s="104"/>
      <c r="B1170" s="104"/>
      <c r="C1170" s="104"/>
      <c r="D1170" s="104"/>
      <c r="E1170" s="104"/>
      <c r="F1170" s="104"/>
      <c r="G1170" s="104"/>
      <c r="H1170" s="104"/>
      <c r="I1170" s="104"/>
      <c r="J1170" s="104"/>
      <c r="K1170" s="104"/>
      <c r="L1170" s="95"/>
      <c r="M1170" s="129"/>
      <c r="N1170" s="129"/>
      <c r="O1170" s="129"/>
      <c r="P1170" s="129"/>
    </row>
    <row r="1171" spans="1:16" ht="15.75">
      <c r="A1171" s="104"/>
      <c r="B1171" s="104"/>
      <c r="C1171" s="104"/>
      <c r="D1171" s="104"/>
      <c r="E1171" s="104"/>
      <c r="F1171" s="104"/>
      <c r="G1171" s="104"/>
      <c r="H1171" s="104"/>
      <c r="I1171" s="104"/>
      <c r="J1171" s="104"/>
      <c r="K1171" s="104"/>
      <c r="L1171" s="95"/>
      <c r="M1171" s="129"/>
      <c r="N1171" s="129"/>
      <c r="O1171" s="129"/>
      <c r="P1171" s="129"/>
    </row>
    <row r="1172" spans="1:16" ht="15.75">
      <c r="A1172" s="104"/>
      <c r="B1172" s="104"/>
      <c r="C1172" s="104"/>
      <c r="D1172" s="104"/>
      <c r="E1172" s="104"/>
      <c r="F1172" s="104"/>
      <c r="G1172" s="104"/>
      <c r="H1172" s="104"/>
      <c r="I1172" s="104"/>
      <c r="J1172" s="104"/>
      <c r="K1172" s="104"/>
      <c r="L1172" s="95"/>
      <c r="M1172" s="129"/>
      <c r="N1172" s="129"/>
      <c r="O1172" s="129"/>
      <c r="P1172" s="129"/>
    </row>
    <row r="1173" spans="1:16" ht="15.75">
      <c r="A1173" s="104"/>
      <c r="B1173" s="104"/>
      <c r="C1173" s="104"/>
      <c r="D1173" s="104"/>
      <c r="E1173" s="104"/>
      <c r="F1173" s="104"/>
      <c r="G1173" s="104"/>
      <c r="H1173" s="104"/>
      <c r="I1173" s="104"/>
      <c r="J1173" s="104"/>
      <c r="K1173" s="104"/>
      <c r="L1173" s="95"/>
      <c r="M1173" s="129"/>
      <c r="N1173" s="129"/>
      <c r="O1173" s="129"/>
      <c r="P1173" s="129"/>
    </row>
    <row r="1174" spans="1:16" ht="15.75">
      <c r="A1174" s="104"/>
      <c r="B1174" s="104"/>
      <c r="C1174" s="104"/>
      <c r="D1174" s="104"/>
      <c r="E1174" s="104"/>
      <c r="F1174" s="104"/>
      <c r="G1174" s="104"/>
      <c r="H1174" s="104"/>
      <c r="I1174" s="104"/>
      <c r="J1174" s="104"/>
      <c r="K1174" s="104"/>
      <c r="L1174" s="95"/>
      <c r="M1174" s="129"/>
      <c r="N1174" s="129"/>
      <c r="O1174" s="129"/>
      <c r="P1174" s="129"/>
    </row>
    <row r="1175" spans="1:16" ht="15.75">
      <c r="A1175" s="104"/>
      <c r="B1175" s="104"/>
      <c r="C1175" s="104"/>
      <c r="D1175" s="104"/>
      <c r="E1175" s="104"/>
      <c r="F1175" s="104"/>
      <c r="G1175" s="104"/>
      <c r="H1175" s="104"/>
      <c r="I1175" s="104"/>
      <c r="J1175" s="104"/>
      <c r="K1175" s="104"/>
      <c r="L1175" s="95"/>
      <c r="M1175" s="129"/>
      <c r="N1175" s="129"/>
      <c r="O1175" s="129"/>
      <c r="P1175" s="129"/>
    </row>
    <row r="1176" spans="1:16" ht="15.75">
      <c r="A1176" s="104"/>
      <c r="B1176" s="104"/>
      <c r="C1176" s="104"/>
      <c r="D1176" s="104"/>
      <c r="E1176" s="104"/>
      <c r="F1176" s="104"/>
      <c r="G1176" s="104"/>
      <c r="H1176" s="104"/>
      <c r="I1176" s="104"/>
      <c r="J1176" s="104"/>
      <c r="K1176" s="104"/>
      <c r="L1176" s="95"/>
      <c r="M1176" s="129"/>
      <c r="N1176" s="129"/>
      <c r="O1176" s="129"/>
      <c r="P1176" s="129"/>
    </row>
    <row r="1177" spans="1:16" ht="15.75">
      <c r="A1177" s="104"/>
      <c r="B1177" s="104"/>
      <c r="C1177" s="104"/>
      <c r="D1177" s="104"/>
      <c r="E1177" s="104"/>
      <c r="F1177" s="104"/>
      <c r="G1177" s="104"/>
      <c r="H1177" s="104"/>
      <c r="I1177" s="104"/>
      <c r="J1177" s="104"/>
      <c r="K1177" s="104"/>
      <c r="L1177" s="95"/>
      <c r="M1177" s="129"/>
      <c r="N1177" s="129"/>
      <c r="O1177" s="129"/>
      <c r="P1177" s="129"/>
    </row>
    <row r="1178" spans="1:16" ht="15.75">
      <c r="A1178" s="104"/>
      <c r="B1178" s="104"/>
      <c r="C1178" s="104"/>
      <c r="D1178" s="104"/>
      <c r="E1178" s="104"/>
      <c r="F1178" s="104"/>
      <c r="G1178" s="104"/>
      <c r="H1178" s="104"/>
      <c r="I1178" s="104"/>
      <c r="J1178" s="104"/>
      <c r="K1178" s="104"/>
      <c r="L1178" s="95"/>
      <c r="M1178" s="129"/>
      <c r="N1178" s="129"/>
      <c r="O1178" s="129"/>
      <c r="P1178" s="129"/>
    </row>
    <row r="1179" spans="1:16" ht="15.75">
      <c r="A1179" s="104"/>
      <c r="B1179" s="104"/>
      <c r="C1179" s="104"/>
      <c r="D1179" s="104"/>
      <c r="E1179" s="104"/>
      <c r="F1179" s="104"/>
      <c r="G1179" s="104"/>
      <c r="H1179" s="104"/>
      <c r="I1179" s="104"/>
      <c r="J1179" s="104"/>
      <c r="K1179" s="104"/>
      <c r="L1179" s="95"/>
      <c r="M1179" s="129"/>
      <c r="N1179" s="129"/>
      <c r="O1179" s="129"/>
      <c r="P1179" s="129"/>
    </row>
    <row r="1180" spans="1:16" ht="15.75">
      <c r="A1180" s="104"/>
      <c r="B1180" s="104"/>
      <c r="C1180" s="104"/>
      <c r="D1180" s="104"/>
      <c r="E1180" s="104"/>
      <c r="F1180" s="104"/>
      <c r="G1180" s="104"/>
      <c r="H1180" s="104"/>
      <c r="I1180" s="104"/>
      <c r="J1180" s="104"/>
      <c r="K1180" s="104"/>
      <c r="L1180" s="95"/>
      <c r="M1180" s="129"/>
      <c r="N1180" s="129"/>
      <c r="O1180" s="129"/>
      <c r="P1180" s="129"/>
    </row>
    <row r="1181" spans="1:16" ht="15.75">
      <c r="A1181" s="104"/>
      <c r="B1181" s="104"/>
      <c r="C1181" s="104"/>
      <c r="D1181" s="104"/>
      <c r="E1181" s="104"/>
      <c r="F1181" s="104"/>
      <c r="G1181" s="104"/>
      <c r="H1181" s="104"/>
      <c r="I1181" s="104"/>
      <c r="J1181" s="104"/>
      <c r="K1181" s="104"/>
      <c r="L1181" s="95"/>
      <c r="M1181" s="129"/>
      <c r="N1181" s="129"/>
      <c r="O1181" s="129"/>
      <c r="P1181" s="129"/>
    </row>
    <row r="1182" spans="1:16" ht="15.75">
      <c r="A1182" s="104"/>
      <c r="B1182" s="104"/>
      <c r="C1182" s="104"/>
      <c r="D1182" s="104"/>
      <c r="E1182" s="104"/>
      <c r="F1182" s="104"/>
      <c r="G1182" s="104"/>
      <c r="H1182" s="104"/>
      <c r="I1182" s="104"/>
      <c r="J1182" s="104"/>
      <c r="K1182" s="104"/>
      <c r="L1182" s="95"/>
      <c r="M1182" s="129"/>
      <c r="N1182" s="129"/>
      <c r="O1182" s="129"/>
      <c r="P1182" s="129"/>
    </row>
    <row r="1183" spans="1:16" ht="15.75">
      <c r="A1183" s="104"/>
      <c r="B1183" s="104"/>
      <c r="C1183" s="104"/>
      <c r="D1183" s="104"/>
      <c r="E1183" s="104"/>
      <c r="F1183" s="104"/>
      <c r="G1183" s="104"/>
      <c r="H1183" s="104"/>
      <c r="I1183" s="104"/>
      <c r="J1183" s="104"/>
      <c r="K1183" s="104"/>
      <c r="L1183" s="95"/>
      <c r="M1183" s="129"/>
      <c r="N1183" s="129"/>
      <c r="O1183" s="129"/>
      <c r="P1183" s="129"/>
    </row>
    <row r="1184" spans="1:16" ht="15.75">
      <c r="A1184" s="104"/>
      <c r="B1184" s="104"/>
      <c r="C1184" s="104"/>
      <c r="D1184" s="104"/>
      <c r="E1184" s="104"/>
      <c r="F1184" s="104"/>
      <c r="G1184" s="104"/>
      <c r="H1184" s="104"/>
      <c r="I1184" s="104"/>
      <c r="J1184" s="104"/>
      <c r="K1184" s="104"/>
      <c r="L1184" s="95"/>
      <c r="M1184" s="129"/>
      <c r="N1184" s="129"/>
      <c r="O1184" s="129"/>
      <c r="P1184" s="129"/>
    </row>
    <row r="1185" spans="1:16" ht="15.75">
      <c r="A1185" s="104"/>
      <c r="B1185" s="104"/>
      <c r="C1185" s="104"/>
      <c r="D1185" s="104"/>
      <c r="E1185" s="104"/>
      <c r="F1185" s="104"/>
      <c r="G1185" s="104"/>
      <c r="H1185" s="104"/>
      <c r="I1185" s="104"/>
      <c r="J1185" s="104"/>
      <c r="K1185" s="104"/>
      <c r="L1185" s="95"/>
      <c r="M1185" s="129"/>
      <c r="N1185" s="129"/>
      <c r="O1185" s="129"/>
      <c r="P1185" s="129"/>
    </row>
    <row r="1186" spans="1:16" ht="15.75">
      <c r="A1186" s="104"/>
      <c r="B1186" s="104"/>
      <c r="C1186" s="104"/>
      <c r="D1186" s="104"/>
      <c r="E1186" s="104"/>
      <c r="F1186" s="104"/>
      <c r="G1186" s="104"/>
      <c r="H1186" s="104"/>
      <c r="I1186" s="104"/>
      <c r="J1186" s="104"/>
      <c r="K1186" s="104"/>
      <c r="L1186" s="95"/>
      <c r="M1186" s="129"/>
      <c r="N1186" s="129"/>
      <c r="O1186" s="129"/>
      <c r="P1186" s="129"/>
    </row>
    <row r="1187" spans="1:16" ht="15.75">
      <c r="A1187" s="104"/>
      <c r="B1187" s="104"/>
      <c r="C1187" s="104"/>
      <c r="D1187" s="104"/>
      <c r="E1187" s="104"/>
      <c r="F1187" s="104"/>
      <c r="G1187" s="104"/>
      <c r="H1187" s="104"/>
      <c r="I1187" s="104"/>
      <c r="J1187" s="104"/>
      <c r="K1187" s="104"/>
      <c r="L1187" s="95"/>
      <c r="M1187" s="129"/>
      <c r="N1187" s="129"/>
      <c r="O1187" s="129"/>
      <c r="P1187" s="129"/>
    </row>
    <row r="1188" spans="1:16" ht="15.75">
      <c r="A1188" s="104"/>
      <c r="B1188" s="104"/>
      <c r="C1188" s="104"/>
      <c r="D1188" s="104"/>
      <c r="E1188" s="104"/>
      <c r="F1188" s="104"/>
      <c r="G1188" s="104"/>
      <c r="H1188" s="104"/>
      <c r="I1188" s="104"/>
      <c r="J1188" s="104"/>
      <c r="K1188" s="104"/>
      <c r="L1188" s="95"/>
      <c r="M1188" s="129"/>
      <c r="N1188" s="129"/>
      <c r="O1188" s="129"/>
      <c r="P1188" s="129"/>
    </row>
    <row r="1189" spans="1:16" ht="15.75">
      <c r="A1189" s="104"/>
      <c r="B1189" s="104"/>
      <c r="C1189" s="104"/>
      <c r="D1189" s="104"/>
      <c r="E1189" s="104"/>
      <c r="F1189" s="104"/>
      <c r="G1189" s="104"/>
      <c r="H1189" s="104"/>
      <c r="I1189" s="104"/>
      <c r="J1189" s="104"/>
      <c r="K1189" s="104"/>
      <c r="L1189" s="95"/>
      <c r="M1189" s="129"/>
      <c r="N1189" s="129"/>
      <c r="O1189" s="129"/>
      <c r="P1189" s="129"/>
    </row>
    <row r="1190" spans="1:16" ht="15.75">
      <c r="A1190" s="104"/>
      <c r="B1190" s="104"/>
      <c r="C1190" s="104"/>
      <c r="D1190" s="104"/>
      <c r="E1190" s="104"/>
      <c r="F1190" s="104"/>
      <c r="G1190" s="104"/>
      <c r="H1190" s="104"/>
      <c r="I1190" s="104"/>
      <c r="J1190" s="104"/>
      <c r="K1190" s="104"/>
      <c r="L1190" s="95"/>
      <c r="M1190" s="129"/>
      <c r="N1190" s="129"/>
      <c r="O1190" s="129"/>
      <c r="P1190" s="129"/>
    </row>
    <row r="1191" spans="1:16" ht="15.75">
      <c r="A1191" s="104"/>
      <c r="B1191" s="104"/>
      <c r="C1191" s="104"/>
      <c r="D1191" s="104"/>
      <c r="E1191" s="104"/>
      <c r="F1191" s="104"/>
      <c r="G1191" s="104"/>
      <c r="H1191" s="104"/>
      <c r="I1191" s="104"/>
      <c r="J1191" s="104"/>
      <c r="K1191" s="104"/>
      <c r="L1191" s="95"/>
      <c r="M1191" s="129"/>
      <c r="N1191" s="129"/>
      <c r="O1191" s="129"/>
      <c r="P1191" s="129"/>
    </row>
    <row r="1192" spans="1:16" ht="15.75">
      <c r="A1192" s="104"/>
      <c r="B1192" s="104"/>
      <c r="C1192" s="104"/>
      <c r="D1192" s="104"/>
      <c r="E1192" s="104"/>
      <c r="F1192" s="104"/>
      <c r="G1192" s="104"/>
      <c r="H1192" s="104"/>
      <c r="I1192" s="104"/>
      <c r="J1192" s="104"/>
      <c r="K1192" s="104"/>
      <c r="L1192" s="95"/>
      <c r="M1192" s="129"/>
      <c r="N1192" s="129"/>
      <c r="O1192" s="129"/>
      <c r="P1192" s="129"/>
    </row>
    <row r="1193" spans="1:16" ht="15.75">
      <c r="A1193" s="104"/>
      <c r="B1193" s="104"/>
      <c r="C1193" s="104"/>
      <c r="D1193" s="104"/>
      <c r="E1193" s="104"/>
      <c r="F1193" s="104"/>
      <c r="G1193" s="104"/>
      <c r="H1193" s="104"/>
      <c r="I1193" s="104"/>
      <c r="J1193" s="104"/>
      <c r="K1193" s="104"/>
      <c r="L1193" s="95"/>
      <c r="M1193" s="129"/>
      <c r="N1193" s="129"/>
      <c r="O1193" s="129"/>
      <c r="P1193" s="129"/>
    </row>
    <row r="1194" spans="1:16" ht="15.75">
      <c r="A1194" s="104"/>
      <c r="B1194" s="104"/>
      <c r="C1194" s="104"/>
      <c r="D1194" s="104"/>
      <c r="E1194" s="104"/>
      <c r="F1194" s="104"/>
      <c r="G1194" s="104"/>
      <c r="H1194" s="104"/>
      <c r="I1194" s="104"/>
      <c r="J1194" s="104"/>
      <c r="K1194" s="104"/>
      <c r="L1194" s="95"/>
      <c r="M1194" s="129"/>
      <c r="N1194" s="129"/>
      <c r="O1194" s="129"/>
      <c r="P1194" s="129"/>
    </row>
    <row r="1195" spans="1:16" ht="15.75">
      <c r="A1195" s="104"/>
      <c r="B1195" s="104"/>
      <c r="C1195" s="104"/>
      <c r="D1195" s="104"/>
      <c r="E1195" s="104"/>
      <c r="F1195" s="104"/>
      <c r="G1195" s="104"/>
      <c r="H1195" s="104"/>
      <c r="I1195" s="104"/>
      <c r="J1195" s="104"/>
      <c r="K1195" s="104"/>
      <c r="L1195" s="95"/>
      <c r="M1195" s="129"/>
      <c r="N1195" s="129"/>
      <c r="O1195" s="129"/>
      <c r="P1195" s="129"/>
    </row>
    <row r="1196" spans="1:16" ht="15.75">
      <c r="A1196" s="104"/>
      <c r="B1196" s="104"/>
      <c r="C1196" s="104"/>
      <c r="D1196" s="104"/>
      <c r="E1196" s="104"/>
      <c r="F1196" s="104"/>
      <c r="G1196" s="104"/>
      <c r="H1196" s="104"/>
      <c r="I1196" s="104"/>
      <c r="J1196" s="104"/>
      <c r="K1196" s="104"/>
      <c r="L1196" s="95"/>
      <c r="M1196" s="129"/>
      <c r="N1196" s="129"/>
      <c r="O1196" s="129"/>
      <c r="P1196" s="129"/>
    </row>
    <row r="1197" spans="1:16" ht="15.75">
      <c r="A1197" s="104"/>
      <c r="B1197" s="104"/>
      <c r="C1197" s="104"/>
      <c r="D1197" s="104"/>
      <c r="E1197" s="104"/>
      <c r="F1197" s="104"/>
      <c r="G1197" s="104"/>
      <c r="H1197" s="104"/>
      <c r="I1197" s="104"/>
      <c r="J1197" s="104"/>
      <c r="K1197" s="104"/>
      <c r="L1197" s="95"/>
      <c r="M1197" s="129"/>
      <c r="N1197" s="129"/>
      <c r="O1197" s="129"/>
      <c r="P1197" s="129"/>
    </row>
    <row r="1198" spans="1:16" ht="15.75">
      <c r="A1198" s="104"/>
      <c r="B1198" s="104"/>
      <c r="C1198" s="104"/>
      <c r="D1198" s="104"/>
      <c r="E1198" s="104"/>
      <c r="F1198" s="104"/>
      <c r="G1198" s="104"/>
      <c r="H1198" s="104"/>
      <c r="I1198" s="104"/>
      <c r="J1198" s="104"/>
      <c r="K1198" s="104"/>
      <c r="L1198" s="95"/>
      <c r="M1198" s="129"/>
      <c r="N1198" s="129"/>
      <c r="O1198" s="129"/>
      <c r="P1198" s="129"/>
    </row>
    <row r="1199" spans="1:16" ht="15.75">
      <c r="A1199" s="104"/>
      <c r="B1199" s="104"/>
      <c r="C1199" s="104"/>
      <c r="D1199" s="104"/>
      <c r="E1199" s="104"/>
      <c r="F1199" s="104"/>
      <c r="G1199" s="104"/>
      <c r="H1199" s="104"/>
      <c r="I1199" s="104"/>
      <c r="J1199" s="104"/>
      <c r="K1199" s="104"/>
      <c r="L1199" s="95"/>
      <c r="M1199" s="129"/>
      <c r="N1199" s="129"/>
      <c r="O1199" s="129"/>
      <c r="P1199" s="129"/>
    </row>
    <row r="1200" spans="1:16" ht="15.75">
      <c r="A1200" s="104"/>
      <c r="B1200" s="104"/>
      <c r="C1200" s="104"/>
      <c r="D1200" s="104"/>
      <c r="E1200" s="104"/>
      <c r="F1200" s="104"/>
      <c r="G1200" s="104"/>
      <c r="H1200" s="104"/>
      <c r="I1200" s="104"/>
      <c r="J1200" s="104"/>
      <c r="K1200" s="104"/>
      <c r="L1200" s="95"/>
      <c r="M1200" s="129"/>
      <c r="N1200" s="129"/>
      <c r="O1200" s="129"/>
      <c r="P1200" s="129"/>
    </row>
    <row r="1201" spans="1:16" ht="15.75">
      <c r="A1201" s="104"/>
      <c r="B1201" s="104"/>
      <c r="C1201" s="104"/>
      <c r="D1201" s="104"/>
      <c r="E1201" s="104"/>
      <c r="F1201" s="104"/>
      <c r="G1201" s="104"/>
      <c r="H1201" s="104"/>
      <c r="I1201" s="104"/>
      <c r="J1201" s="104"/>
      <c r="K1201" s="104"/>
      <c r="L1201" s="95"/>
      <c r="M1201" s="129"/>
      <c r="N1201" s="129"/>
      <c r="O1201" s="129"/>
      <c r="P1201" s="129"/>
    </row>
    <row r="1202" spans="1:16" ht="15.75">
      <c r="A1202" s="104"/>
      <c r="B1202" s="104"/>
      <c r="C1202" s="104"/>
      <c r="D1202" s="104"/>
      <c r="E1202" s="104"/>
      <c r="F1202" s="104"/>
      <c r="G1202" s="104"/>
      <c r="H1202" s="104"/>
      <c r="I1202" s="104"/>
      <c r="J1202" s="104"/>
      <c r="K1202" s="104"/>
      <c r="L1202" s="95"/>
      <c r="M1202" s="129"/>
      <c r="N1202" s="129"/>
      <c r="O1202" s="129"/>
      <c r="P1202" s="129"/>
    </row>
    <row r="1203" spans="1:16" ht="15.75">
      <c r="A1203" s="104"/>
      <c r="B1203" s="104"/>
      <c r="C1203" s="104"/>
      <c r="D1203" s="104"/>
      <c r="E1203" s="104"/>
      <c r="F1203" s="104"/>
      <c r="G1203" s="104"/>
      <c r="H1203" s="104"/>
      <c r="I1203" s="104"/>
      <c r="J1203" s="104"/>
      <c r="K1203" s="104"/>
      <c r="L1203" s="95"/>
      <c r="M1203" s="129"/>
      <c r="N1203" s="129"/>
      <c r="O1203" s="129"/>
      <c r="P1203" s="129"/>
    </row>
    <row r="1204" spans="1:16" ht="15.75">
      <c r="A1204" s="104"/>
      <c r="B1204" s="104"/>
      <c r="C1204" s="104"/>
      <c r="D1204" s="104"/>
      <c r="E1204" s="104"/>
      <c r="F1204" s="104"/>
      <c r="G1204" s="104"/>
      <c r="H1204" s="104"/>
      <c r="I1204" s="104"/>
      <c r="J1204" s="104"/>
      <c r="K1204" s="104"/>
      <c r="L1204" s="95"/>
      <c r="M1204" s="129"/>
      <c r="N1204" s="129"/>
      <c r="O1204" s="129"/>
      <c r="P1204" s="129"/>
    </row>
    <row r="1205" spans="1:16" ht="15.75">
      <c r="A1205" s="104"/>
      <c r="B1205" s="104"/>
      <c r="C1205" s="104"/>
      <c r="D1205" s="104"/>
      <c r="E1205" s="104"/>
      <c r="F1205" s="104"/>
      <c r="G1205" s="104"/>
      <c r="H1205" s="104"/>
      <c r="I1205" s="104"/>
      <c r="J1205" s="104"/>
      <c r="K1205" s="104"/>
      <c r="L1205" s="95"/>
      <c r="M1205" s="129"/>
      <c r="N1205" s="129"/>
      <c r="O1205" s="129"/>
      <c r="P1205" s="129"/>
    </row>
    <row r="1206" spans="1:16" ht="15.75">
      <c r="A1206" s="104"/>
      <c r="B1206" s="104"/>
      <c r="C1206" s="104"/>
      <c r="D1206" s="104"/>
      <c r="E1206" s="104"/>
      <c r="F1206" s="104"/>
      <c r="G1206" s="104"/>
      <c r="H1206" s="104"/>
      <c r="I1206" s="104"/>
      <c r="J1206" s="104"/>
      <c r="K1206" s="104"/>
      <c r="L1206" s="95"/>
      <c r="M1206" s="129"/>
      <c r="N1206" s="129"/>
      <c r="O1206" s="129"/>
      <c r="P1206" s="129"/>
    </row>
    <row r="1207" spans="1:16" ht="15.75">
      <c r="A1207" s="104"/>
      <c r="B1207" s="104"/>
      <c r="C1207" s="104"/>
      <c r="D1207" s="104"/>
      <c r="E1207" s="104"/>
      <c r="F1207" s="104"/>
      <c r="G1207" s="104"/>
      <c r="H1207" s="104"/>
      <c r="I1207" s="104"/>
      <c r="J1207" s="104"/>
      <c r="K1207" s="104"/>
      <c r="L1207" s="95"/>
      <c r="M1207" s="129"/>
      <c r="N1207" s="129"/>
      <c r="O1207" s="129"/>
      <c r="P1207" s="129"/>
    </row>
    <row r="1208" spans="1:16" ht="15.75">
      <c r="A1208" s="104"/>
      <c r="B1208" s="104"/>
      <c r="C1208" s="104"/>
      <c r="D1208" s="104"/>
      <c r="E1208" s="104"/>
      <c r="F1208" s="104"/>
      <c r="G1208" s="104"/>
      <c r="H1208" s="104"/>
      <c r="I1208" s="104"/>
      <c r="J1208" s="104"/>
      <c r="K1208" s="104"/>
      <c r="L1208" s="95"/>
      <c r="M1208" s="129"/>
      <c r="N1208" s="129"/>
      <c r="O1208" s="129"/>
      <c r="P1208" s="129"/>
    </row>
    <row r="1209" spans="1:16" ht="15.75">
      <c r="A1209" s="104"/>
      <c r="B1209" s="104"/>
      <c r="C1209" s="104"/>
      <c r="D1209" s="104"/>
      <c r="E1209" s="104"/>
      <c r="F1209" s="104"/>
      <c r="G1209" s="104"/>
      <c r="H1209" s="104"/>
      <c r="I1209" s="104"/>
      <c r="J1209" s="104"/>
      <c r="K1209" s="104"/>
      <c r="L1209" s="95"/>
      <c r="M1209" s="129"/>
      <c r="N1209" s="129"/>
      <c r="O1209" s="129"/>
      <c r="P1209" s="129"/>
    </row>
    <row r="1210" spans="1:16" ht="15.75">
      <c r="A1210" s="104"/>
      <c r="B1210" s="104"/>
      <c r="C1210" s="104"/>
      <c r="D1210" s="104"/>
      <c r="E1210" s="104"/>
      <c r="F1210" s="104"/>
      <c r="G1210" s="104"/>
      <c r="H1210" s="104"/>
      <c r="I1210" s="104"/>
      <c r="J1210" s="104"/>
      <c r="K1210" s="104"/>
      <c r="L1210" s="95"/>
      <c r="M1210" s="129"/>
      <c r="N1210" s="129"/>
      <c r="O1210" s="129"/>
      <c r="P1210" s="129"/>
    </row>
    <row r="1211" spans="1:16" ht="15.75">
      <c r="A1211" s="104"/>
      <c r="B1211" s="104"/>
      <c r="C1211" s="104"/>
      <c r="D1211" s="104"/>
      <c r="E1211" s="104"/>
      <c r="F1211" s="104"/>
      <c r="G1211" s="104"/>
      <c r="H1211" s="104"/>
      <c r="I1211" s="104"/>
      <c r="J1211" s="104"/>
      <c r="K1211" s="104"/>
      <c r="L1211" s="95"/>
      <c r="M1211" s="129"/>
      <c r="N1211" s="129"/>
      <c r="O1211" s="129"/>
      <c r="P1211" s="129"/>
    </row>
    <row r="1212" spans="1:16" ht="15.75">
      <c r="A1212" s="104"/>
      <c r="B1212" s="104"/>
      <c r="C1212" s="104"/>
      <c r="D1212" s="104"/>
      <c r="E1212" s="104"/>
      <c r="F1212" s="104"/>
      <c r="G1212" s="104"/>
      <c r="H1212" s="104"/>
      <c r="I1212" s="104"/>
      <c r="J1212" s="104"/>
      <c r="K1212" s="104"/>
      <c r="L1212" s="95"/>
      <c r="M1212" s="129"/>
      <c r="N1212" s="129"/>
      <c r="O1212" s="129"/>
      <c r="P1212" s="129"/>
    </row>
    <row r="1213" spans="1:16" ht="15.75">
      <c r="A1213" s="104"/>
      <c r="B1213" s="104"/>
      <c r="C1213" s="104"/>
      <c r="D1213" s="104"/>
      <c r="E1213" s="104"/>
      <c r="F1213" s="104"/>
      <c r="G1213" s="104"/>
      <c r="H1213" s="104"/>
      <c r="I1213" s="104"/>
      <c r="J1213" s="104"/>
      <c r="K1213" s="104"/>
      <c r="L1213" s="95"/>
      <c r="M1213" s="129"/>
      <c r="N1213" s="129"/>
      <c r="O1213" s="129"/>
      <c r="P1213" s="129"/>
    </row>
    <row r="1214" spans="1:16" ht="15.75">
      <c r="A1214" s="104"/>
      <c r="B1214" s="104"/>
      <c r="C1214" s="104"/>
      <c r="D1214" s="104"/>
      <c r="E1214" s="104"/>
      <c r="F1214" s="104"/>
      <c r="G1214" s="104"/>
      <c r="H1214" s="104"/>
      <c r="I1214" s="104"/>
      <c r="J1214" s="104"/>
      <c r="K1214" s="104"/>
      <c r="L1214" s="95"/>
      <c r="M1214" s="129"/>
      <c r="N1214" s="129"/>
      <c r="O1214" s="129"/>
      <c r="P1214" s="129"/>
    </row>
    <row r="1215" spans="1:16" ht="15.75">
      <c r="A1215" s="104"/>
      <c r="B1215" s="104"/>
      <c r="C1215" s="104"/>
      <c r="D1215" s="104"/>
      <c r="E1215" s="104"/>
      <c r="F1215" s="104"/>
      <c r="G1215" s="104"/>
      <c r="H1215" s="104"/>
      <c r="I1215" s="104"/>
      <c r="J1215" s="104"/>
      <c r="K1215" s="104"/>
      <c r="L1215" s="95"/>
      <c r="M1215" s="129"/>
      <c r="N1215" s="129"/>
      <c r="O1215" s="129"/>
      <c r="P1215" s="129"/>
    </row>
    <row r="1216" spans="1:16" ht="15.75">
      <c r="A1216" s="104"/>
      <c r="B1216" s="104"/>
      <c r="C1216" s="104"/>
      <c r="D1216" s="104"/>
      <c r="E1216" s="104"/>
      <c r="F1216" s="104"/>
      <c r="G1216" s="104"/>
      <c r="H1216" s="104"/>
      <c r="I1216" s="104"/>
      <c r="J1216" s="104"/>
      <c r="K1216" s="104"/>
      <c r="L1216" s="95"/>
      <c r="M1216" s="129"/>
      <c r="N1216" s="129"/>
      <c r="O1216" s="129"/>
      <c r="P1216" s="129"/>
    </row>
    <row r="1217" spans="1:16" ht="15.75">
      <c r="A1217" s="104"/>
      <c r="B1217" s="104"/>
      <c r="C1217" s="104"/>
      <c r="D1217" s="104"/>
      <c r="E1217" s="104"/>
      <c r="F1217" s="104"/>
      <c r="G1217" s="104"/>
      <c r="H1217" s="104"/>
      <c r="I1217" s="104"/>
      <c r="J1217" s="104"/>
      <c r="K1217" s="104"/>
      <c r="L1217" s="95"/>
      <c r="M1217" s="129"/>
      <c r="N1217" s="129"/>
      <c r="O1217" s="129"/>
      <c r="P1217" s="129"/>
    </row>
    <row r="1218" spans="1:16" ht="15.75">
      <c r="A1218" s="104"/>
      <c r="B1218" s="104"/>
      <c r="C1218" s="104"/>
      <c r="D1218" s="104"/>
      <c r="E1218" s="104"/>
      <c r="F1218" s="104"/>
      <c r="G1218" s="104"/>
      <c r="H1218" s="104"/>
      <c r="I1218" s="104"/>
      <c r="J1218" s="104"/>
      <c r="K1218" s="104"/>
      <c r="L1218" s="95"/>
      <c r="M1218" s="129"/>
      <c r="N1218" s="129"/>
      <c r="O1218" s="129"/>
      <c r="P1218" s="129"/>
    </row>
    <row r="1219" spans="1:16" ht="15.75">
      <c r="A1219" s="104"/>
      <c r="B1219" s="104"/>
      <c r="C1219" s="104"/>
      <c r="D1219" s="104"/>
      <c r="E1219" s="104"/>
      <c r="F1219" s="104"/>
      <c r="G1219" s="104"/>
      <c r="H1219" s="104"/>
      <c r="I1219" s="104"/>
      <c r="J1219" s="104"/>
      <c r="K1219" s="104"/>
      <c r="L1219" s="95"/>
      <c r="M1219" s="129"/>
      <c r="N1219" s="129"/>
      <c r="O1219" s="129"/>
      <c r="P1219" s="129"/>
    </row>
    <row r="1220" spans="1:16" ht="15.75">
      <c r="A1220" s="104"/>
      <c r="B1220" s="104"/>
      <c r="C1220" s="104"/>
      <c r="D1220" s="104"/>
      <c r="E1220" s="104"/>
      <c r="F1220" s="104"/>
      <c r="G1220" s="104"/>
      <c r="H1220" s="104"/>
      <c r="I1220" s="104"/>
      <c r="J1220" s="104"/>
      <c r="K1220" s="104"/>
      <c r="L1220" s="95"/>
      <c r="M1220" s="129"/>
      <c r="N1220" s="129"/>
      <c r="O1220" s="129"/>
      <c r="P1220" s="129"/>
    </row>
    <row r="1221" spans="1:16" ht="15.75">
      <c r="A1221" s="104"/>
      <c r="B1221" s="104"/>
      <c r="C1221" s="104"/>
      <c r="D1221" s="104"/>
      <c r="E1221" s="104"/>
      <c r="F1221" s="104"/>
      <c r="G1221" s="104"/>
      <c r="H1221" s="104"/>
      <c r="I1221" s="104"/>
      <c r="J1221" s="104"/>
      <c r="K1221" s="104"/>
      <c r="L1221" s="95"/>
      <c r="M1221" s="129"/>
      <c r="N1221" s="129"/>
      <c r="O1221" s="129"/>
      <c r="P1221" s="129"/>
    </row>
    <row r="1222" spans="1:16" ht="15.75">
      <c r="A1222" s="104"/>
      <c r="B1222" s="104"/>
      <c r="C1222" s="104"/>
      <c r="D1222" s="104"/>
      <c r="E1222" s="104"/>
      <c r="F1222" s="104"/>
      <c r="G1222" s="104"/>
      <c r="H1222" s="104"/>
      <c r="I1222" s="104"/>
      <c r="J1222" s="104"/>
      <c r="K1222" s="104"/>
      <c r="L1222" s="95"/>
      <c r="M1222" s="129"/>
      <c r="N1222" s="129"/>
      <c r="O1222" s="129"/>
      <c r="P1222" s="129"/>
    </row>
    <row r="1223" spans="1:16" ht="15.75">
      <c r="A1223" s="104"/>
      <c r="B1223" s="104"/>
      <c r="C1223" s="104"/>
      <c r="D1223" s="104"/>
      <c r="E1223" s="104"/>
      <c r="F1223" s="104"/>
      <c r="G1223" s="104"/>
      <c r="H1223" s="104"/>
      <c r="I1223" s="104"/>
      <c r="J1223" s="104"/>
      <c r="K1223" s="104"/>
      <c r="L1223" s="95"/>
      <c r="M1223" s="129"/>
      <c r="N1223" s="129"/>
      <c r="O1223" s="129"/>
      <c r="P1223" s="129"/>
    </row>
    <row r="1224" spans="1:16" ht="15.75">
      <c r="A1224" s="104"/>
      <c r="B1224" s="104"/>
      <c r="C1224" s="104"/>
      <c r="D1224" s="104"/>
      <c r="E1224" s="104"/>
      <c r="F1224" s="104"/>
      <c r="G1224" s="104"/>
      <c r="H1224" s="104"/>
      <c r="I1224" s="104"/>
      <c r="J1224" s="104"/>
      <c r="K1224" s="104"/>
      <c r="L1224" s="95"/>
      <c r="M1224" s="129"/>
      <c r="N1224" s="129"/>
      <c r="O1224" s="129"/>
      <c r="P1224" s="129"/>
    </row>
    <row r="1225" spans="1:16" ht="15.75">
      <c r="A1225" s="104"/>
      <c r="B1225" s="104"/>
      <c r="C1225" s="104"/>
      <c r="D1225" s="104"/>
      <c r="E1225" s="104"/>
      <c r="F1225" s="104"/>
      <c r="G1225" s="104"/>
      <c r="H1225" s="104"/>
      <c r="I1225" s="104"/>
      <c r="J1225" s="104"/>
      <c r="K1225" s="104"/>
      <c r="L1225" s="95"/>
      <c r="M1225" s="129"/>
      <c r="N1225" s="129"/>
      <c r="O1225" s="129"/>
      <c r="P1225" s="129"/>
    </row>
    <row r="1226" spans="1:16" ht="15.75">
      <c r="A1226" s="104"/>
      <c r="B1226" s="104"/>
      <c r="C1226" s="104"/>
      <c r="D1226" s="104"/>
      <c r="E1226" s="104"/>
      <c r="F1226" s="104"/>
      <c r="G1226" s="104"/>
      <c r="H1226" s="104"/>
      <c r="I1226" s="104"/>
      <c r="J1226" s="104"/>
      <c r="K1226" s="104"/>
      <c r="L1226" s="95"/>
      <c r="M1226" s="129"/>
      <c r="N1226" s="129"/>
      <c r="O1226" s="129"/>
      <c r="P1226" s="129"/>
    </row>
    <row r="1227" spans="1:16" ht="15.75">
      <c r="A1227" s="104"/>
      <c r="B1227" s="104"/>
      <c r="C1227" s="104"/>
      <c r="D1227" s="104"/>
      <c r="E1227" s="104"/>
      <c r="F1227" s="104"/>
      <c r="G1227" s="104"/>
      <c r="H1227" s="104"/>
      <c r="I1227" s="104"/>
      <c r="J1227" s="104"/>
      <c r="K1227" s="104"/>
      <c r="L1227" s="95"/>
      <c r="M1227" s="129"/>
      <c r="N1227" s="129"/>
      <c r="O1227" s="129"/>
      <c r="P1227" s="129"/>
    </row>
    <row r="1228" spans="1:16" ht="15.75">
      <c r="A1228" s="104"/>
      <c r="B1228" s="104"/>
      <c r="C1228" s="104"/>
      <c r="D1228" s="104"/>
      <c r="E1228" s="104"/>
      <c r="F1228" s="104"/>
      <c r="G1228" s="104"/>
      <c r="H1228" s="104"/>
      <c r="I1228" s="104"/>
      <c r="J1228" s="104"/>
      <c r="K1228" s="104"/>
      <c r="L1228" s="95"/>
      <c r="M1228" s="129"/>
      <c r="N1228" s="129"/>
      <c r="O1228" s="129"/>
      <c r="P1228" s="129"/>
    </row>
    <row r="1229" spans="1:16" ht="15.75">
      <c r="A1229" s="104"/>
      <c r="B1229" s="104"/>
      <c r="C1229" s="104"/>
      <c r="D1229" s="104"/>
      <c r="E1229" s="104"/>
      <c r="F1229" s="104"/>
      <c r="G1229" s="104"/>
      <c r="H1229" s="104"/>
      <c r="I1229" s="104"/>
      <c r="J1229" s="104"/>
      <c r="K1229" s="104"/>
      <c r="L1229" s="95"/>
      <c r="M1229" s="129"/>
      <c r="N1229" s="129"/>
      <c r="O1229" s="129"/>
      <c r="P1229" s="129"/>
    </row>
    <row r="1230" spans="1:16" ht="15.75">
      <c r="A1230" s="104"/>
      <c r="B1230" s="104"/>
      <c r="C1230" s="104"/>
      <c r="D1230" s="104"/>
      <c r="E1230" s="104"/>
      <c r="F1230" s="104"/>
      <c r="G1230" s="104"/>
      <c r="H1230" s="104"/>
      <c r="I1230" s="104"/>
      <c r="J1230" s="104"/>
      <c r="K1230" s="104"/>
      <c r="L1230" s="95"/>
      <c r="M1230" s="129"/>
      <c r="N1230" s="129"/>
      <c r="O1230" s="129"/>
      <c r="P1230" s="129"/>
    </row>
    <row r="1231" spans="1:16" ht="15.75">
      <c r="A1231" s="104"/>
      <c r="B1231" s="104"/>
      <c r="C1231" s="104"/>
      <c r="D1231" s="104"/>
      <c r="E1231" s="104"/>
      <c r="F1231" s="104"/>
      <c r="G1231" s="104"/>
      <c r="H1231" s="104"/>
      <c r="I1231" s="104"/>
      <c r="J1231" s="104"/>
      <c r="K1231" s="104"/>
      <c r="L1231" s="95"/>
      <c r="M1231" s="129"/>
      <c r="N1231" s="129"/>
      <c r="O1231" s="129"/>
      <c r="P1231" s="129"/>
    </row>
    <row r="1232" spans="1:16" ht="15.75">
      <c r="A1232" s="104"/>
      <c r="B1232" s="104"/>
      <c r="C1232" s="104"/>
      <c r="D1232" s="104"/>
      <c r="E1232" s="104"/>
      <c r="F1232" s="104"/>
      <c r="G1232" s="104"/>
      <c r="H1232" s="104"/>
      <c r="I1232" s="104"/>
      <c r="J1232" s="104"/>
      <c r="K1232" s="104"/>
      <c r="L1232" s="95"/>
      <c r="M1232" s="129"/>
      <c r="N1232" s="129"/>
      <c r="O1232" s="129"/>
      <c r="P1232" s="129"/>
    </row>
    <row r="1233" spans="1:16" ht="15.75">
      <c r="A1233" s="104"/>
      <c r="B1233" s="104"/>
      <c r="C1233" s="104"/>
      <c r="D1233" s="104"/>
      <c r="E1233" s="104"/>
      <c r="F1233" s="104"/>
      <c r="G1233" s="104"/>
      <c r="H1233" s="104"/>
      <c r="I1233" s="104"/>
      <c r="J1233" s="104"/>
      <c r="K1233" s="104"/>
      <c r="L1233" s="95"/>
      <c r="M1233" s="129"/>
      <c r="N1233" s="129"/>
      <c r="O1233" s="129"/>
      <c r="P1233" s="129"/>
    </row>
    <row r="1234" spans="1:16" ht="15.75">
      <c r="A1234" s="104"/>
      <c r="B1234" s="104"/>
      <c r="C1234" s="104"/>
      <c r="D1234" s="104"/>
      <c r="E1234" s="104"/>
      <c r="F1234" s="104"/>
      <c r="G1234" s="104"/>
      <c r="H1234" s="104"/>
      <c r="I1234" s="104"/>
      <c r="J1234" s="104"/>
      <c r="K1234" s="104"/>
      <c r="L1234" s="95"/>
      <c r="M1234" s="129"/>
      <c r="N1234" s="129"/>
      <c r="O1234" s="129"/>
      <c r="P1234" s="129"/>
    </row>
    <row r="1235" spans="1:16" ht="15.75">
      <c r="A1235" s="104"/>
      <c r="B1235" s="104"/>
      <c r="C1235" s="104"/>
      <c r="D1235" s="104"/>
      <c r="E1235" s="104"/>
      <c r="F1235" s="104"/>
      <c r="G1235" s="104"/>
      <c r="H1235" s="104"/>
      <c r="I1235" s="104"/>
      <c r="J1235" s="104"/>
      <c r="K1235" s="104"/>
      <c r="L1235" s="95"/>
      <c r="M1235" s="129"/>
      <c r="N1235" s="129"/>
      <c r="O1235" s="129"/>
      <c r="P1235" s="129"/>
    </row>
    <row r="1236" spans="1:16" ht="15.75">
      <c r="A1236" s="104"/>
      <c r="B1236" s="104"/>
      <c r="C1236" s="104"/>
      <c r="D1236" s="104"/>
      <c r="E1236" s="104"/>
      <c r="F1236" s="104"/>
      <c r="G1236" s="104"/>
      <c r="H1236" s="104"/>
      <c r="I1236" s="104"/>
      <c r="J1236" s="104"/>
      <c r="K1236" s="104"/>
      <c r="L1236" s="95"/>
      <c r="M1236" s="129"/>
      <c r="N1236" s="129"/>
      <c r="O1236" s="129"/>
      <c r="P1236" s="129"/>
    </row>
    <row r="1237" spans="1:16" ht="15.75">
      <c r="A1237" s="104"/>
      <c r="B1237" s="104"/>
      <c r="C1237" s="104"/>
      <c r="D1237" s="104"/>
      <c r="E1237" s="104"/>
      <c r="F1237" s="104"/>
      <c r="G1237" s="104"/>
      <c r="H1237" s="104"/>
      <c r="I1237" s="104"/>
      <c r="J1237" s="104"/>
      <c r="K1237" s="104"/>
      <c r="L1237" s="95"/>
      <c r="M1237" s="129"/>
      <c r="N1237" s="129"/>
      <c r="O1237" s="129"/>
      <c r="P1237" s="129"/>
    </row>
    <row r="1238" spans="1:16" ht="15.75">
      <c r="A1238" s="104"/>
      <c r="B1238" s="104"/>
      <c r="C1238" s="104"/>
      <c r="D1238" s="104"/>
      <c r="E1238" s="104"/>
      <c r="F1238" s="104"/>
      <c r="G1238" s="104"/>
      <c r="H1238" s="104"/>
      <c r="I1238" s="104"/>
      <c r="J1238" s="104"/>
      <c r="K1238" s="104"/>
      <c r="L1238" s="95"/>
      <c r="M1238" s="129"/>
      <c r="N1238" s="129"/>
      <c r="O1238" s="129"/>
      <c r="P1238" s="129"/>
    </row>
    <row r="1239" spans="1:16" ht="15.75">
      <c r="A1239" s="104"/>
      <c r="B1239" s="104"/>
      <c r="C1239" s="104"/>
      <c r="D1239" s="104"/>
      <c r="E1239" s="104"/>
      <c r="F1239" s="104"/>
      <c r="G1239" s="104"/>
      <c r="H1239" s="104"/>
      <c r="I1239" s="104"/>
      <c r="J1239" s="104"/>
      <c r="K1239" s="104"/>
      <c r="L1239" s="95"/>
      <c r="M1239" s="129"/>
      <c r="N1239" s="129"/>
      <c r="O1239" s="129"/>
      <c r="P1239" s="129"/>
    </row>
    <row r="1240" spans="1:16" ht="15.75">
      <c r="A1240" s="104"/>
      <c r="B1240" s="104"/>
      <c r="C1240" s="104"/>
      <c r="D1240" s="104"/>
      <c r="E1240" s="104"/>
      <c r="F1240" s="104"/>
      <c r="G1240" s="104"/>
      <c r="H1240" s="104"/>
      <c r="I1240" s="104"/>
      <c r="J1240" s="104"/>
      <c r="K1240" s="104"/>
      <c r="L1240" s="95"/>
      <c r="M1240" s="129"/>
      <c r="N1240" s="129"/>
      <c r="O1240" s="129"/>
      <c r="P1240" s="129"/>
    </row>
    <row r="1241" spans="1:16" ht="15.75">
      <c r="A1241" s="104"/>
      <c r="B1241" s="104"/>
      <c r="C1241" s="104"/>
      <c r="D1241" s="104"/>
      <c r="E1241" s="104"/>
      <c r="F1241" s="104"/>
      <c r="G1241" s="104"/>
      <c r="H1241" s="104"/>
      <c r="I1241" s="104"/>
      <c r="J1241" s="104"/>
      <c r="K1241" s="104"/>
      <c r="L1241" s="95"/>
      <c r="M1241" s="129"/>
      <c r="N1241" s="129"/>
      <c r="O1241" s="129"/>
      <c r="P1241" s="129"/>
    </row>
    <row r="1242" spans="1:16" ht="15.75">
      <c r="A1242" s="104"/>
      <c r="B1242" s="104"/>
      <c r="C1242" s="104"/>
      <c r="D1242" s="104"/>
      <c r="E1242" s="104"/>
      <c r="F1242" s="104"/>
      <c r="G1242" s="104"/>
      <c r="H1242" s="104"/>
      <c r="I1242" s="104"/>
      <c r="J1242" s="104"/>
      <c r="K1242" s="104"/>
      <c r="L1242" s="95"/>
      <c r="M1242" s="129"/>
      <c r="N1242" s="129"/>
      <c r="O1242" s="129"/>
      <c r="P1242" s="129"/>
    </row>
    <row r="1243" spans="1:16" ht="15.75">
      <c r="A1243" s="104"/>
      <c r="B1243" s="104"/>
      <c r="C1243" s="104"/>
      <c r="D1243" s="104"/>
      <c r="E1243" s="104"/>
      <c r="F1243" s="104"/>
      <c r="G1243" s="104"/>
      <c r="H1243" s="104"/>
      <c r="I1243" s="104"/>
      <c r="J1243" s="104"/>
      <c r="K1243" s="104"/>
      <c r="L1243" s="95"/>
      <c r="M1243" s="129"/>
      <c r="N1243" s="129"/>
      <c r="O1243" s="129"/>
      <c r="P1243" s="129"/>
    </row>
    <row r="1244" spans="1:16" ht="15.75">
      <c r="A1244" s="104"/>
      <c r="B1244" s="104"/>
      <c r="C1244" s="104"/>
      <c r="D1244" s="104"/>
      <c r="E1244" s="104"/>
      <c r="F1244" s="104"/>
      <c r="G1244" s="104"/>
      <c r="H1244" s="104"/>
      <c r="I1244" s="104"/>
      <c r="J1244" s="104"/>
      <c r="K1244" s="104"/>
      <c r="L1244" s="95"/>
      <c r="M1244" s="129"/>
      <c r="N1244" s="129"/>
      <c r="O1244" s="129"/>
      <c r="P1244" s="129"/>
    </row>
    <row r="1245" spans="1:16" ht="15.75">
      <c r="A1245" s="104"/>
      <c r="B1245" s="104"/>
      <c r="C1245" s="104"/>
      <c r="D1245" s="104"/>
      <c r="E1245" s="104"/>
      <c r="F1245" s="104"/>
      <c r="G1245" s="104"/>
      <c r="H1245" s="104"/>
      <c r="I1245" s="104"/>
      <c r="J1245" s="104"/>
      <c r="K1245" s="104"/>
      <c r="L1245" s="95"/>
      <c r="M1245" s="129"/>
      <c r="N1245" s="129"/>
      <c r="O1245" s="129"/>
      <c r="P1245" s="129"/>
    </row>
    <row r="1246" spans="1:16" ht="15.75">
      <c r="A1246" s="104"/>
      <c r="B1246" s="104"/>
      <c r="C1246" s="104"/>
      <c r="D1246" s="104"/>
      <c r="E1246" s="104"/>
      <c r="F1246" s="104"/>
      <c r="G1246" s="104"/>
      <c r="H1246" s="104"/>
      <c r="I1246" s="104"/>
      <c r="J1246" s="104"/>
      <c r="K1246" s="104"/>
      <c r="L1246" s="95"/>
      <c r="M1246" s="129"/>
      <c r="N1246" s="129"/>
      <c r="O1246" s="129"/>
      <c r="P1246" s="129"/>
    </row>
    <row r="1247" spans="1:16" ht="15.75">
      <c r="A1247" s="104"/>
      <c r="B1247" s="104"/>
      <c r="C1247" s="104"/>
      <c r="D1247" s="104"/>
      <c r="E1247" s="104"/>
      <c r="F1247" s="104"/>
      <c r="G1247" s="104"/>
      <c r="H1247" s="104"/>
      <c r="I1247" s="104"/>
      <c r="J1247" s="104"/>
      <c r="K1247" s="104"/>
      <c r="L1247" s="95"/>
      <c r="M1247" s="129"/>
      <c r="N1247" s="129"/>
      <c r="O1247" s="129"/>
      <c r="P1247" s="129"/>
    </row>
    <row r="1248" spans="1:16" ht="15.75">
      <c r="A1248" s="104"/>
      <c r="B1248" s="104"/>
      <c r="C1248" s="104"/>
      <c r="D1248" s="104"/>
      <c r="E1248" s="104"/>
      <c r="F1248" s="104"/>
      <c r="G1248" s="104"/>
      <c r="H1248" s="104"/>
      <c r="I1248" s="104"/>
      <c r="J1248" s="104"/>
      <c r="K1248" s="104"/>
      <c r="L1248" s="95"/>
      <c r="M1248" s="129"/>
      <c r="N1248" s="129"/>
      <c r="O1248" s="129"/>
      <c r="P1248" s="129"/>
    </row>
    <row r="1249" spans="1:16" ht="15.75">
      <c r="A1249" s="104"/>
      <c r="B1249" s="104"/>
      <c r="C1249" s="104"/>
      <c r="D1249" s="104"/>
      <c r="E1249" s="104"/>
      <c r="F1249" s="104"/>
      <c r="G1249" s="104"/>
      <c r="H1249" s="104"/>
      <c r="I1249" s="104"/>
      <c r="J1249" s="104"/>
      <c r="K1249" s="104"/>
      <c r="L1249" s="95"/>
      <c r="M1249" s="129"/>
      <c r="N1249" s="129"/>
      <c r="O1249" s="129"/>
      <c r="P1249" s="129"/>
    </row>
    <row r="1250" spans="1:16" ht="15.75">
      <c r="A1250" s="104"/>
      <c r="B1250" s="104"/>
      <c r="C1250" s="104"/>
      <c r="D1250" s="104"/>
      <c r="E1250" s="104"/>
      <c r="F1250" s="104"/>
      <c r="G1250" s="104"/>
      <c r="H1250" s="104"/>
      <c r="I1250" s="104"/>
      <c r="J1250" s="104"/>
      <c r="K1250" s="104"/>
      <c r="L1250" s="95"/>
      <c r="M1250" s="129"/>
      <c r="N1250" s="129"/>
      <c r="O1250" s="129"/>
      <c r="P1250" s="129"/>
    </row>
    <row r="1251" spans="1:16" ht="15.75">
      <c r="A1251" s="104"/>
      <c r="B1251" s="104"/>
      <c r="C1251" s="104"/>
      <c r="D1251" s="104"/>
      <c r="E1251" s="104"/>
      <c r="F1251" s="104"/>
      <c r="G1251" s="104"/>
      <c r="H1251" s="104"/>
      <c r="I1251" s="104"/>
      <c r="J1251" s="104"/>
      <c r="K1251" s="104"/>
      <c r="L1251" s="95"/>
      <c r="M1251" s="129"/>
      <c r="N1251" s="129"/>
      <c r="O1251" s="129"/>
      <c r="P1251" s="129"/>
    </row>
    <row r="1252" spans="1:16" ht="15.75">
      <c r="A1252" s="104"/>
      <c r="B1252" s="104"/>
      <c r="C1252" s="104"/>
      <c r="D1252" s="104"/>
      <c r="E1252" s="104"/>
      <c r="F1252" s="104"/>
      <c r="G1252" s="104"/>
      <c r="H1252" s="104"/>
      <c r="I1252" s="104"/>
      <c r="J1252" s="104"/>
      <c r="K1252" s="104"/>
      <c r="L1252" s="95"/>
      <c r="M1252" s="129"/>
      <c r="N1252" s="129"/>
      <c r="O1252" s="129"/>
      <c r="P1252" s="129"/>
    </row>
    <row r="1253" spans="1:16" ht="15.75">
      <c r="A1253" s="104"/>
      <c r="B1253" s="104"/>
      <c r="C1253" s="104"/>
      <c r="D1253" s="104"/>
      <c r="E1253" s="104"/>
      <c r="F1253" s="104"/>
      <c r="G1253" s="104"/>
      <c r="H1253" s="104"/>
      <c r="I1253" s="104"/>
      <c r="J1253" s="104"/>
      <c r="K1253" s="104"/>
      <c r="L1253" s="95"/>
      <c r="M1253" s="129"/>
      <c r="N1253" s="129"/>
      <c r="O1253" s="129"/>
      <c r="P1253" s="129"/>
    </row>
    <row r="1254" spans="1:16" ht="15.75">
      <c r="A1254" s="104"/>
      <c r="B1254" s="104"/>
      <c r="C1254" s="104"/>
      <c r="D1254" s="104"/>
      <c r="E1254" s="104"/>
      <c r="F1254" s="104"/>
      <c r="G1254" s="104"/>
      <c r="H1254" s="104"/>
      <c r="I1254" s="104"/>
      <c r="J1254" s="104"/>
      <c r="K1254" s="104"/>
      <c r="L1254" s="95"/>
      <c r="M1254" s="129"/>
      <c r="N1254" s="129"/>
      <c r="O1254" s="129"/>
      <c r="P1254" s="129"/>
    </row>
    <row r="1255" spans="1:16" ht="15.75">
      <c r="A1255" s="104"/>
      <c r="B1255" s="104"/>
      <c r="C1255" s="104"/>
      <c r="D1255" s="104"/>
      <c r="E1255" s="104"/>
      <c r="F1255" s="104"/>
      <c r="G1255" s="104"/>
      <c r="H1255" s="104"/>
      <c r="I1255" s="104"/>
      <c r="J1255" s="104"/>
      <c r="K1255" s="104"/>
      <c r="L1255" s="95"/>
      <c r="M1255" s="129"/>
      <c r="N1255" s="129"/>
      <c r="O1255" s="129"/>
      <c r="P1255" s="129"/>
    </row>
    <row r="1256" spans="1:16" ht="15.75">
      <c r="A1256" s="104"/>
      <c r="B1256" s="104"/>
      <c r="C1256" s="104"/>
      <c r="D1256" s="104"/>
      <c r="E1256" s="104"/>
      <c r="F1256" s="104"/>
      <c r="G1256" s="104"/>
      <c r="H1256" s="104"/>
      <c r="I1256" s="104"/>
      <c r="J1256" s="104"/>
      <c r="K1256" s="104"/>
      <c r="L1256" s="95"/>
      <c r="M1256" s="129"/>
      <c r="N1256" s="129"/>
      <c r="O1256" s="129"/>
      <c r="P1256" s="129"/>
    </row>
    <row r="1257" spans="1:16" ht="15.75">
      <c r="A1257" s="104"/>
      <c r="B1257" s="104"/>
      <c r="C1257" s="104"/>
      <c r="D1257" s="104"/>
      <c r="E1257" s="104"/>
      <c r="F1257" s="104"/>
      <c r="G1257" s="104"/>
      <c r="H1257" s="104"/>
      <c r="I1257" s="104"/>
      <c r="J1257" s="104"/>
      <c r="K1257" s="104"/>
      <c r="L1257" s="95"/>
      <c r="M1257" s="129"/>
      <c r="N1257" s="129"/>
      <c r="O1257" s="129"/>
      <c r="P1257" s="129"/>
    </row>
    <row r="1258" spans="1:16" ht="15.75">
      <c r="A1258" s="104"/>
      <c r="B1258" s="104"/>
      <c r="C1258" s="104"/>
      <c r="D1258" s="104"/>
      <c r="E1258" s="104"/>
      <c r="F1258" s="104"/>
      <c r="G1258" s="104"/>
      <c r="H1258" s="104"/>
      <c r="I1258" s="104"/>
      <c r="J1258" s="104"/>
      <c r="K1258" s="104"/>
      <c r="L1258" s="95"/>
      <c r="M1258" s="129"/>
      <c r="N1258" s="129"/>
      <c r="O1258" s="129"/>
      <c r="P1258" s="129"/>
    </row>
    <row r="1259" spans="1:16" ht="15.75">
      <c r="A1259" s="104"/>
      <c r="B1259" s="104"/>
      <c r="C1259" s="104"/>
      <c r="D1259" s="104"/>
      <c r="E1259" s="104"/>
      <c r="F1259" s="104"/>
      <c r="G1259" s="104"/>
      <c r="H1259" s="104"/>
      <c r="I1259" s="104"/>
      <c r="J1259" s="104"/>
      <c r="K1259" s="104"/>
      <c r="L1259" s="95"/>
      <c r="M1259" s="129"/>
      <c r="N1259" s="129"/>
      <c r="O1259" s="129"/>
      <c r="P1259" s="129"/>
    </row>
    <row r="1260" spans="1:16" ht="15.75">
      <c r="A1260" s="104"/>
      <c r="B1260" s="104"/>
      <c r="C1260" s="104"/>
      <c r="D1260" s="104"/>
      <c r="E1260" s="104"/>
      <c r="F1260" s="104"/>
      <c r="G1260" s="104"/>
      <c r="H1260" s="104"/>
      <c r="I1260" s="104"/>
      <c r="J1260" s="104"/>
      <c r="K1260" s="104"/>
      <c r="L1260" s="95"/>
      <c r="M1260" s="129"/>
      <c r="N1260" s="129"/>
      <c r="O1260" s="129"/>
      <c r="P1260" s="129"/>
    </row>
    <row r="1261" spans="1:16" ht="15.75">
      <c r="A1261" s="104"/>
      <c r="B1261" s="104"/>
      <c r="C1261" s="104"/>
      <c r="D1261" s="104"/>
      <c r="E1261" s="104"/>
      <c r="F1261" s="104"/>
      <c r="G1261" s="104"/>
      <c r="H1261" s="104"/>
      <c r="I1261" s="104"/>
      <c r="J1261" s="104"/>
      <c r="K1261" s="104"/>
      <c r="L1261" s="95"/>
      <c r="M1261" s="129"/>
      <c r="N1261" s="129"/>
      <c r="O1261" s="129"/>
      <c r="P1261" s="129"/>
    </row>
    <row r="1262" spans="1:16" ht="15.75">
      <c r="A1262" s="104"/>
      <c r="B1262" s="104"/>
      <c r="C1262" s="104"/>
      <c r="D1262" s="104"/>
      <c r="E1262" s="104"/>
      <c r="F1262" s="104"/>
      <c r="G1262" s="104"/>
      <c r="H1262" s="104"/>
      <c r="I1262" s="104"/>
      <c r="J1262" s="104"/>
      <c r="K1262" s="104"/>
      <c r="L1262" s="95"/>
      <c r="M1262" s="129"/>
      <c r="N1262" s="129"/>
      <c r="O1262" s="129"/>
      <c r="P1262" s="129"/>
    </row>
    <row r="1263" spans="1:16" ht="15.75">
      <c r="A1263" s="104"/>
      <c r="B1263" s="104"/>
      <c r="C1263" s="104"/>
      <c r="D1263" s="104"/>
      <c r="E1263" s="104"/>
      <c r="F1263" s="104"/>
      <c r="G1263" s="104"/>
      <c r="H1263" s="104"/>
      <c r="I1263" s="104"/>
      <c r="J1263" s="104"/>
      <c r="K1263" s="104"/>
      <c r="L1263" s="95"/>
      <c r="M1263" s="129"/>
      <c r="N1263" s="129"/>
      <c r="O1263" s="129"/>
      <c r="P1263" s="129"/>
    </row>
    <row r="1264" spans="1:16" ht="15.75">
      <c r="A1264" s="104"/>
      <c r="B1264" s="104"/>
      <c r="C1264" s="104"/>
      <c r="D1264" s="104"/>
      <c r="E1264" s="104"/>
      <c r="F1264" s="104"/>
      <c r="G1264" s="104"/>
      <c r="H1264" s="104"/>
      <c r="I1264" s="104"/>
      <c r="J1264" s="104"/>
      <c r="K1264" s="104"/>
      <c r="L1264" s="95"/>
      <c r="M1264" s="129"/>
      <c r="N1264" s="129"/>
      <c r="O1264" s="129"/>
      <c r="P1264" s="129"/>
    </row>
    <row r="1265" spans="1:16" ht="15.75">
      <c r="A1265" s="104"/>
      <c r="B1265" s="104"/>
      <c r="C1265" s="104"/>
      <c r="D1265" s="104"/>
      <c r="E1265" s="104"/>
      <c r="F1265" s="104"/>
      <c r="G1265" s="104"/>
      <c r="H1265" s="104"/>
      <c r="I1265" s="104"/>
      <c r="J1265" s="104"/>
      <c r="K1265" s="104"/>
      <c r="L1265" s="95"/>
      <c r="M1265" s="129"/>
      <c r="N1265" s="129"/>
      <c r="O1265" s="129"/>
      <c r="P1265" s="129"/>
    </row>
    <row r="1266" spans="1:16" ht="15.75">
      <c r="A1266" s="104"/>
      <c r="B1266" s="104"/>
      <c r="C1266" s="104"/>
      <c r="D1266" s="104"/>
      <c r="E1266" s="104"/>
      <c r="F1266" s="104"/>
      <c r="G1266" s="104"/>
      <c r="H1266" s="104"/>
      <c r="I1266" s="104"/>
      <c r="J1266" s="104"/>
      <c r="K1266" s="104"/>
      <c r="L1266" s="95"/>
      <c r="M1266" s="129"/>
      <c r="N1266" s="129"/>
      <c r="O1266" s="129"/>
      <c r="P1266" s="129"/>
    </row>
    <row r="1267" spans="1:16" ht="15.75">
      <c r="A1267" s="104"/>
      <c r="B1267" s="104"/>
      <c r="C1267" s="104"/>
      <c r="D1267" s="104"/>
      <c r="E1267" s="104"/>
      <c r="F1267" s="104"/>
      <c r="G1267" s="104"/>
      <c r="H1267" s="104"/>
      <c r="I1267" s="104"/>
      <c r="J1267" s="104"/>
      <c r="K1267" s="104"/>
      <c r="L1267" s="95"/>
      <c r="M1267" s="129"/>
      <c r="N1267" s="129"/>
      <c r="O1267" s="129"/>
      <c r="P1267" s="129"/>
    </row>
    <row r="1268" spans="1:16" ht="15.75">
      <c r="A1268" s="104"/>
      <c r="B1268" s="104"/>
      <c r="C1268" s="104"/>
      <c r="D1268" s="104"/>
      <c r="E1268" s="104"/>
      <c r="F1268" s="104"/>
      <c r="G1268" s="104"/>
      <c r="H1268" s="104"/>
      <c r="I1268" s="104"/>
      <c r="J1268" s="104"/>
      <c r="K1268" s="104"/>
      <c r="L1268" s="95"/>
      <c r="M1268" s="129"/>
      <c r="N1268" s="129"/>
      <c r="O1268" s="129"/>
      <c r="P1268" s="129"/>
    </row>
    <row r="1269" spans="1:16" ht="15.75">
      <c r="A1269" s="104"/>
      <c r="B1269" s="104"/>
      <c r="C1269" s="104"/>
      <c r="D1269" s="104"/>
      <c r="E1269" s="104"/>
      <c r="F1269" s="104"/>
      <c r="G1269" s="104"/>
      <c r="H1269" s="104"/>
      <c r="I1269" s="104"/>
      <c r="J1269" s="104"/>
      <c r="K1269" s="104"/>
      <c r="L1269" s="95"/>
      <c r="M1269" s="129"/>
      <c r="N1269" s="129"/>
      <c r="O1269" s="129"/>
      <c r="P1269" s="129"/>
    </row>
    <row r="1270" spans="1:16" ht="15.75">
      <c r="A1270" s="104"/>
      <c r="B1270" s="104"/>
      <c r="C1270" s="104"/>
      <c r="D1270" s="104"/>
      <c r="E1270" s="104"/>
      <c r="F1270" s="104"/>
      <c r="G1270" s="104"/>
      <c r="H1270" s="104"/>
      <c r="I1270" s="104"/>
      <c r="J1270" s="104"/>
      <c r="K1270" s="104"/>
      <c r="L1270" s="95"/>
      <c r="M1270" s="129"/>
      <c r="N1270" s="129"/>
      <c r="O1270" s="129"/>
      <c r="P1270" s="129"/>
    </row>
  </sheetData>
  <sheetProtection/>
  <mergeCells count="3">
    <mergeCell ref="A4:O4"/>
    <mergeCell ref="I204:K204"/>
    <mergeCell ref="I205:K205"/>
  </mergeCells>
  <printOptions horizontalCentered="1"/>
  <pageMargins left="0.3937007874015748" right="0.2362204724409449" top="0.4724409448818898" bottom="0.5511811023622047" header="0.5118110236220472" footer="0.5118110236220472"/>
  <pageSetup firstPageNumber="3" useFirstPageNumber="1" horizontalDpi="300" verticalDpi="300" orientation="landscape" paperSize="9" scale="80" r:id="rId1"/>
  <headerFooter alignWithMargins="0">
    <oddFooter>&amp;R&amp;P</oddFooter>
  </headerFooter>
  <rowBreaks count="3" manualBreakCount="3">
    <brk id="74" max="255" man="1"/>
    <brk id="120" max="255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2023-01-10T09:16:23Z</cp:lastPrinted>
  <dcterms:created xsi:type="dcterms:W3CDTF">2013-09-11T11:00:21Z</dcterms:created>
  <dcterms:modified xsi:type="dcterms:W3CDTF">2023-01-10T09:17:58Z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